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ziya\Documents\"/>
    </mc:Choice>
  </mc:AlternateContent>
  <xr:revisionPtr revIDLastSave="0" documentId="13_ncr:1_{EB81D40D-7633-4188-98EA-6C57699C68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leage" sheetId="2" r:id="rId1"/>
    <sheet name="トーナメント" sheetId="4" r:id="rId2"/>
    <sheet name="Sheet1" sheetId="5" r:id="rId3"/>
    <sheet name="GONG" sheetId="6" r:id="rId4"/>
  </sheets>
  <definedNames>
    <definedName name="_xlnm.Print_Area" localSheetId="0">leage!$D$1:$AJ$26</definedName>
    <definedName name="width">leage!$AM$2:$AQ$2</definedName>
  </definedNames>
  <calcPr calcId="191029" iterateDelta="1E-4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D22" i="4"/>
  <c r="D24" i="4"/>
  <c r="D20" i="4"/>
  <c r="H19" i="4" s="1"/>
  <c r="D26" i="4"/>
  <c r="D32" i="4"/>
  <c r="D28" i="4"/>
  <c r="D14" i="4"/>
  <c r="D16" i="4"/>
  <c r="D12" i="4"/>
  <c r="D10" i="4"/>
  <c r="D8" i="4"/>
  <c r="D6" i="4"/>
  <c r="D2" i="4"/>
  <c r="H3" i="4" s="1"/>
  <c r="L5" i="2"/>
  <c r="L4" i="2"/>
  <c r="L3" i="2"/>
  <c r="L6" i="2"/>
  <c r="H6" i="2" s="1"/>
  <c r="D13" i="5"/>
  <c r="D12" i="5"/>
  <c r="D11" i="5"/>
  <c r="D10" i="5"/>
  <c r="D9" i="5"/>
  <c r="D8" i="5"/>
  <c r="D7" i="5"/>
  <c r="D6" i="5"/>
  <c r="H5" i="5"/>
  <c r="G5" i="5"/>
  <c r="F5" i="5"/>
  <c r="E5" i="5"/>
  <c r="E63" i="6"/>
  <c r="E62" i="6"/>
  <c r="E61" i="6"/>
  <c r="E60" i="6"/>
  <c r="E59" i="6"/>
  <c r="E58" i="6"/>
  <c r="V57" i="6"/>
  <c r="S57" i="6"/>
  <c r="P57" i="6"/>
  <c r="L57" i="6"/>
  <c r="H57" i="6"/>
  <c r="D52" i="6"/>
  <c r="H51" i="6" s="1"/>
  <c r="L50" i="6" s="1"/>
  <c r="P48" i="6" s="1"/>
  <c r="D48" i="6"/>
  <c r="H47" i="6" s="1"/>
  <c r="D38" i="6"/>
  <c r="H31" i="6"/>
  <c r="L29" i="6" s="1"/>
  <c r="P25" i="6" s="1"/>
  <c r="S20" i="6" s="1"/>
  <c r="H27" i="6"/>
  <c r="H37" i="6" s="1"/>
  <c r="D50" i="6"/>
  <c r="H23" i="6"/>
  <c r="H49" i="6" s="1"/>
  <c r="H19" i="6"/>
  <c r="L21" i="6" s="1"/>
  <c r="P33" i="6" s="1"/>
  <c r="S32" i="6" s="1"/>
  <c r="D46" i="6"/>
  <c r="H15" i="6"/>
  <c r="H45" i="6" s="1"/>
  <c r="L46" i="6" s="1"/>
  <c r="D44" i="6"/>
  <c r="D42" i="6"/>
  <c r="H43" i="6" s="1"/>
  <c r="H11" i="6"/>
  <c r="L13" i="6" s="1"/>
  <c r="P9" i="6" s="1"/>
  <c r="S28" i="6" s="1"/>
  <c r="D40" i="6"/>
  <c r="H39" i="6" s="1"/>
  <c r="L38" i="6" s="1"/>
  <c r="H7" i="6"/>
  <c r="L5" i="6" s="1"/>
  <c r="P31" i="6" s="1"/>
  <c r="H3" i="6"/>
  <c r="H41" i="6" s="1"/>
  <c r="L42" i="6" s="1"/>
  <c r="P40" i="6" s="1"/>
  <c r="S36" i="6" s="1"/>
  <c r="AE32" i="2"/>
  <c r="AE31" i="2"/>
  <c r="AE30" i="2"/>
  <c r="AE33" i="2" s="1"/>
  <c r="AE29" i="2"/>
  <c r="AE28" i="2"/>
  <c r="AE27" i="2"/>
  <c r="AE25" i="2"/>
  <c r="AE24" i="2"/>
  <c r="AE23" i="2"/>
  <c r="AE26" i="2" s="1"/>
  <c r="AE21" i="2"/>
  <c r="AE20" i="2"/>
  <c r="AE19" i="2"/>
  <c r="AE18" i="2"/>
  <c r="AE16" i="2"/>
  <c r="AE15" i="2"/>
  <c r="AE14" i="2"/>
  <c r="AE13" i="2"/>
  <c r="AE11" i="2"/>
  <c r="AE10" i="2"/>
  <c r="AE9" i="2"/>
  <c r="AE6" i="2"/>
  <c r="AE5" i="2"/>
  <c r="H5" i="2" s="1"/>
  <c r="AE4" i="2"/>
  <c r="AE3" i="2"/>
  <c r="AE2" i="2"/>
  <c r="H15" i="4"/>
  <c r="D48" i="4"/>
  <c r="D18" i="4"/>
  <c r="D46" i="4" s="1"/>
  <c r="D44" i="4"/>
  <c r="H7" i="4"/>
  <c r="H11" i="4"/>
  <c r="L19" i="2"/>
  <c r="H19" i="2" s="1"/>
  <c r="L32" i="2"/>
  <c r="L30" i="2"/>
  <c r="L31" i="2"/>
  <c r="L2" i="2"/>
  <c r="AA2" i="2"/>
  <c r="E58" i="4"/>
  <c r="E63" i="4"/>
  <c r="E62" i="4"/>
  <c r="E61" i="4"/>
  <c r="E60" i="4"/>
  <c r="E59" i="4"/>
  <c r="V57" i="4"/>
  <c r="S57" i="4"/>
  <c r="P57" i="4"/>
  <c r="L57" i="4"/>
  <c r="H57" i="4"/>
  <c r="D52" i="4"/>
  <c r="H51" i="4" s="1"/>
  <c r="D50" i="4"/>
  <c r="D42" i="4"/>
  <c r="D40" i="4"/>
  <c r="D38" i="4"/>
  <c r="H31" i="4"/>
  <c r="L29" i="4" s="1"/>
  <c r="H27" i="4"/>
  <c r="H23" i="4"/>
  <c r="L29" i="2"/>
  <c r="H29" i="2" s="1"/>
  <c r="L28" i="2"/>
  <c r="H28" i="2" s="1"/>
  <c r="L27" i="2"/>
  <c r="AA25" i="2"/>
  <c r="V25" i="2"/>
  <c r="L25" i="2" s="1"/>
  <c r="AA24" i="2"/>
  <c r="V24" i="2"/>
  <c r="L24" i="2" s="1"/>
  <c r="AA23" i="2"/>
  <c r="V23" i="2"/>
  <c r="L23" i="2" s="1"/>
  <c r="AA21" i="2"/>
  <c r="V21" i="2"/>
  <c r="L21" i="2" s="1"/>
  <c r="AA20" i="2"/>
  <c r="V20" i="2"/>
  <c r="L20" i="2" s="1"/>
  <c r="AA18" i="2"/>
  <c r="V18" i="2"/>
  <c r="L18" i="2" s="1"/>
  <c r="AA16" i="2"/>
  <c r="V16" i="2"/>
  <c r="L16" i="2" s="1"/>
  <c r="AA15" i="2"/>
  <c r="V15" i="2"/>
  <c r="L15" i="2" s="1"/>
  <c r="AA13" i="2"/>
  <c r="V13" i="2"/>
  <c r="L13" i="2" s="1"/>
  <c r="AA11" i="2"/>
  <c r="V11" i="2"/>
  <c r="L11" i="2" s="1"/>
  <c r="AA10" i="2"/>
  <c r="V10" i="2"/>
  <c r="L10" i="2" s="1"/>
  <c r="AA9" i="2"/>
  <c r="V9" i="2"/>
  <c r="L9" i="2" s="1"/>
  <c r="AA4" i="2"/>
  <c r="V4" i="2"/>
  <c r="AA3" i="2"/>
  <c r="V3" i="2"/>
  <c r="AJ1" i="2"/>
  <c r="AI1" i="2"/>
  <c r="AH1" i="2"/>
  <c r="AG1" i="2"/>
  <c r="AF1" i="2"/>
  <c r="H32" i="2" l="1"/>
  <c r="H31" i="2"/>
  <c r="H30" i="2"/>
  <c r="H39" i="4"/>
  <c r="L21" i="4"/>
  <c r="P33" i="4" s="1"/>
  <c r="S32" i="4" s="1"/>
  <c r="H47" i="4"/>
  <c r="H49" i="4"/>
  <c r="L50" i="4" s="1"/>
  <c r="L13" i="4"/>
  <c r="P9" i="4" s="1"/>
  <c r="S28" i="4" s="1"/>
  <c r="H43" i="4"/>
  <c r="L5" i="4"/>
  <c r="H45" i="4"/>
  <c r="L26" i="2"/>
  <c r="AE12" i="2"/>
  <c r="AA22" i="2"/>
  <c r="AA12" i="2"/>
  <c r="H10" i="2"/>
  <c r="L17" i="2"/>
  <c r="H4" i="2"/>
  <c r="L12" i="2"/>
  <c r="H16" i="2"/>
  <c r="L22" i="2"/>
  <c r="H20" i="2"/>
  <c r="AE22" i="2"/>
  <c r="H25" i="2"/>
  <c r="L33" i="2"/>
  <c r="H3" i="2"/>
  <c r="AE8" i="2"/>
  <c r="H11" i="2"/>
  <c r="AA17" i="2"/>
  <c r="H15" i="2"/>
  <c r="AE17" i="2"/>
  <c r="H21" i="2"/>
  <c r="AA26" i="2"/>
  <c r="H24" i="2"/>
  <c r="P25" i="4"/>
  <c r="H37" i="4"/>
  <c r="H41" i="4"/>
  <c r="L42" i="4" s="1"/>
  <c r="V8" i="2"/>
  <c r="V12" i="2"/>
  <c r="V17" i="2"/>
  <c r="V22" i="2"/>
  <c r="V26" i="2"/>
  <c r="H2" i="2"/>
  <c r="AA8" i="2"/>
  <c r="H9" i="2"/>
  <c r="H13" i="2"/>
  <c r="H18" i="2"/>
  <c r="H23" i="2"/>
  <c r="H27" i="2"/>
  <c r="H33" i="2" s="1"/>
  <c r="L38" i="4" l="1"/>
  <c r="S20" i="4"/>
  <c r="P31" i="4"/>
  <c r="L46" i="4"/>
  <c r="P48" i="4" s="1"/>
  <c r="P40" i="4"/>
  <c r="S36" i="4" s="1"/>
  <c r="H26" i="2"/>
  <c r="H17" i="2"/>
  <c r="H22" i="2"/>
  <c r="H12" i="2"/>
  <c r="H8" i="2"/>
</calcChain>
</file>

<file path=xl/sharedStrings.xml><?xml version="1.0" encoding="utf-8"?>
<sst xmlns="http://schemas.openxmlformats.org/spreadsheetml/2006/main" count="517" uniqueCount="101">
  <si>
    <t>ロボット名</t>
  </si>
  <si>
    <t>チーム</t>
  </si>
  <si>
    <t>No,</t>
  </si>
  <si>
    <t>得点
計</t>
  </si>
  <si>
    <t>デモ</t>
  </si>
  <si>
    <t>挨
拶</t>
  </si>
  <si>
    <t>BOX</t>
  </si>
  <si>
    <t>前
起</t>
  </si>
  <si>
    <t>後
起</t>
  </si>
  <si>
    <t>脱
力</t>
  </si>
  <si>
    <t>減
点</t>
  </si>
  <si>
    <t>自動</t>
  </si>
  <si>
    <t>走
行</t>
  </si>
  <si>
    <t>歩形</t>
  </si>
  <si>
    <t>時間</t>
  </si>
  <si>
    <t>順位点</t>
  </si>
  <si>
    <t>3m走</t>
  </si>
  <si>
    <t>順位</t>
  </si>
  <si>
    <t>Time</t>
  </si>
  <si>
    <t>バト
ル</t>
  </si>
  <si>
    <t>近大</t>
  </si>
  <si>
    <t>電通</t>
  </si>
  <si>
    <t>OEC</t>
  </si>
  <si>
    <t>計</t>
  </si>
  <si>
    <t>大阪電気通信大学</t>
  </si>
  <si>
    <t>産大</t>
  </si>
  <si>
    <t>OSU</t>
  </si>
  <si>
    <t>大阪産業大学</t>
  </si>
  <si>
    <t>OCT</t>
  </si>
  <si>
    <t>大阪工業技術専門学校</t>
  </si>
  <si>
    <t>工大</t>
  </si>
  <si>
    <t>OIT]</t>
  </si>
  <si>
    <t>大阪工業大学</t>
  </si>
  <si>
    <t>立命</t>
  </si>
  <si>
    <t>RR</t>
  </si>
  <si>
    <t>立命館大学</t>
  </si>
  <si>
    <t>KDU</t>
  </si>
  <si>
    <t>近畿大学</t>
  </si>
  <si>
    <t>優勝</t>
  </si>
  <si>
    <t>3位</t>
  </si>
  <si>
    <t>E</t>
  </si>
  <si>
    <t>C</t>
  </si>
  <si>
    <t>ロボ名/名前</t>
  </si>
  <si>
    <t>Point</t>
  </si>
  <si>
    <t>A</t>
  </si>
  <si>
    <t>┐</t>
  </si>
  <si>
    <t>準決勝</t>
  </si>
  <si>
    <t>決勝</t>
  </si>
  <si>
    <t>├─</t>
  </si>
  <si>
    <t>B</t>
  </si>
  <si>
    <t>┘</t>
  </si>
  <si>
    <t>│</t>
  </si>
  <si>
    <t>D</t>
  </si>
  <si>
    <t>準優勝</t>
  </si>
  <si>
    <t>3位決定戦</t>
  </si>
  <si>
    <t>「コンソレーション（consolation）」</t>
  </si>
  <si>
    <t>5台の時は総当たり</t>
  </si>
  <si>
    <t>ｖｓ</t>
  </si>
  <si>
    <t>近畿大学ロボット研究会</t>
    <rPh sb="0" eb="4">
      <t>キンキダイガク</t>
    </rPh>
    <rPh sb="8" eb="11">
      <t>ケンキュウカイ</t>
    </rPh>
    <phoneticPr fontId="7"/>
  </si>
  <si>
    <t>I</t>
    <phoneticPr fontId="7"/>
  </si>
  <si>
    <t>K</t>
    <phoneticPr fontId="7"/>
  </si>
  <si>
    <t>氏名</t>
    <rPh sb="0" eb="2">
      <t>シメイ</t>
    </rPh>
    <phoneticPr fontId="7"/>
  </si>
  <si>
    <t>アラネア</t>
    <phoneticPr fontId="7"/>
  </si>
  <si>
    <t>宮城</t>
    <rPh sb="0" eb="2">
      <t>ミヤギ</t>
    </rPh>
    <phoneticPr fontId="7"/>
  </si>
  <si>
    <t>元気くん</t>
    <rPh sb="0" eb="2">
      <t>ゲンキ</t>
    </rPh>
    <phoneticPr fontId="7"/>
  </si>
  <si>
    <t>シンプルファイター</t>
    <phoneticPr fontId="7"/>
  </si>
  <si>
    <t>池田</t>
    <rPh sb="0" eb="2">
      <t>イケダ</t>
    </rPh>
    <phoneticPr fontId="7"/>
  </si>
  <si>
    <t>牧田はるうみ</t>
    <rPh sb="0" eb="2">
      <t>マキタ</t>
    </rPh>
    <phoneticPr fontId="7"/>
  </si>
  <si>
    <t>掘尾</t>
    <rPh sb="0" eb="2">
      <t>ホリオ</t>
    </rPh>
    <phoneticPr fontId="7"/>
  </si>
  <si>
    <t>松浦</t>
    <rPh sb="0" eb="2">
      <t>マツウラ</t>
    </rPh>
    <phoneticPr fontId="7"/>
  </si>
  <si>
    <t>舟根　巧真</t>
    <phoneticPr fontId="7"/>
  </si>
  <si>
    <t>R</t>
    <phoneticPr fontId="7"/>
  </si>
  <si>
    <t>k</t>
    <phoneticPr fontId="7"/>
  </si>
  <si>
    <t>D</t>
    <phoneticPr fontId="7"/>
  </si>
  <si>
    <t>大阪電気通信大学自由工房HRP</t>
    <rPh sb="0" eb="2">
      <t>オオサカ</t>
    </rPh>
    <rPh sb="2" eb="4">
      <t>デンキ</t>
    </rPh>
    <rPh sb="4" eb="6">
      <t>ツウシン</t>
    </rPh>
    <rPh sb="6" eb="8">
      <t>ダイガク</t>
    </rPh>
    <rPh sb="8" eb="12">
      <t>ジユウコウボウ</t>
    </rPh>
    <phoneticPr fontId="7"/>
  </si>
  <si>
    <t>立命館大学RRST</t>
    <rPh sb="0" eb="5">
      <t>リツメイカンダイガク</t>
    </rPh>
    <phoneticPr fontId="7"/>
  </si>
  <si>
    <t>―</t>
    <phoneticPr fontId="7"/>
  </si>
  <si>
    <t>3位（敗者復活）</t>
    <rPh sb="3" eb="5">
      <t>ハイシャ</t>
    </rPh>
    <rPh sb="5" eb="7">
      <t>フッカツ</t>
    </rPh>
    <phoneticPr fontId="7"/>
  </si>
  <si>
    <t>ロッポ大会</t>
    <rPh sb="3" eb="5">
      <t>タイカイ</t>
    </rPh>
    <phoneticPr fontId="7"/>
  </si>
  <si>
    <t>ロボ名</t>
    <rPh sb="2" eb="3">
      <t>メイ</t>
    </rPh>
    <phoneticPr fontId="7"/>
  </si>
  <si>
    <t>操縦者名</t>
    <rPh sb="0" eb="4">
      <t>ソウジュウシャメイ</t>
    </rPh>
    <phoneticPr fontId="7"/>
  </si>
  <si>
    <t>チーム名</t>
    <rPh sb="3" eb="4">
      <t>メイ</t>
    </rPh>
    <phoneticPr fontId="7"/>
  </si>
  <si>
    <t>デルフィニウムくん</t>
    <phoneticPr fontId="7"/>
  </si>
  <si>
    <t>岩橋</t>
    <rPh sb="0" eb="2">
      <t>イワハシ</t>
    </rPh>
    <phoneticPr fontId="7"/>
  </si>
  <si>
    <t>おに</t>
    <phoneticPr fontId="7"/>
  </si>
  <si>
    <t>奥田</t>
    <rPh sb="0" eb="2">
      <t>オクダ</t>
    </rPh>
    <phoneticPr fontId="7"/>
  </si>
  <si>
    <t>アロンダイト</t>
    <phoneticPr fontId="7"/>
  </si>
  <si>
    <t>田中</t>
    <rPh sb="0" eb="2">
      <t>タナカ</t>
    </rPh>
    <phoneticPr fontId="7"/>
  </si>
  <si>
    <t>小雀</t>
    <rPh sb="0" eb="1">
      <t>ショウ</t>
    </rPh>
    <rPh sb="1" eb="2">
      <t>スズメ</t>
    </rPh>
    <phoneticPr fontId="7"/>
  </si>
  <si>
    <t>川端</t>
    <rPh sb="0" eb="2">
      <t>カワバタ</t>
    </rPh>
    <phoneticPr fontId="7"/>
  </si>
  <si>
    <t>川口</t>
    <rPh sb="0" eb="2">
      <t>カワグチ</t>
    </rPh>
    <phoneticPr fontId="7"/>
  </si>
  <si>
    <t>鹿野</t>
    <rPh sb="0" eb="2">
      <t>シカノ</t>
    </rPh>
    <phoneticPr fontId="7"/>
  </si>
  <si>
    <t>ファプシー</t>
    <phoneticPr fontId="7"/>
  </si>
  <si>
    <t>りんばす</t>
    <phoneticPr fontId="7"/>
  </si>
  <si>
    <t>エギレム</t>
    <phoneticPr fontId="7"/>
  </si>
  <si>
    <t>ラッキーパンチ</t>
    <phoneticPr fontId="7"/>
  </si>
  <si>
    <t>SHEENA</t>
    <phoneticPr fontId="7"/>
  </si>
  <si>
    <t>BEEF</t>
    <phoneticPr fontId="7"/>
  </si>
  <si>
    <t>豊田</t>
    <rPh sb="0" eb="2">
      <t>トヨダ</t>
    </rPh>
    <phoneticPr fontId="7"/>
  </si>
  <si>
    <t>大阪工業技術専門学校</t>
    <rPh sb="4" eb="6">
      <t>ギジュツ</t>
    </rPh>
    <rPh sb="6" eb="10">
      <t>センモンガッコウ</t>
    </rPh>
    <phoneticPr fontId="7"/>
  </si>
  <si>
    <t>大阪産業大学テクノフリーク部</t>
    <rPh sb="0" eb="6">
      <t>オオサカサンギョウダイガク</t>
    </rPh>
    <rPh sb="13" eb="14">
      <t>ブ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</si>
</sst>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mm&quot;月&quot;dd&quot;日&quot;"/>
    <numFmt numFmtId="178" formatCode="0_);[Red]\(0\)"/>
  </numFmts>
  <fonts count="8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i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i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BF00"/>
        <bgColor rgb="FFFFC000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BF00"/>
      </patternFill>
    </fill>
    <fill>
      <patternFill patternType="solid">
        <fgColor rgb="FFDCE6F2"/>
        <bgColor rgb="FFDBEEF4"/>
      </patternFill>
    </fill>
    <fill>
      <patternFill patternType="solid">
        <fgColor rgb="FF000000"/>
        <bgColor rgb="FF003300"/>
      </patternFill>
    </fill>
    <fill>
      <patternFill patternType="solid">
        <fgColor rgb="FF92D050"/>
        <bgColor rgb="FFC0C0C0"/>
      </patternFill>
    </fill>
    <fill>
      <patternFill patternType="solid">
        <fgColor rgb="FFDBEEF4"/>
        <bgColor rgb="FFDCE6F2"/>
      </patternFill>
    </fill>
    <fill>
      <patternFill patternType="solid">
        <fgColor rgb="FFFF99FF"/>
        <bgColor rgb="FFCC99FF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Border="0" applyProtection="0">
      <alignment vertical="center"/>
    </xf>
  </cellStyleXfs>
  <cellXfs count="41">
    <xf numFmtId="0" fontId="0" fillId="0" borderId="0" xfId="0">
      <alignment vertical="center"/>
    </xf>
    <xf numFmtId="0" fontId="1" fillId="3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0" fillId="4" borderId="0" xfId="0" applyFill="1">
      <alignment vertical="center"/>
    </xf>
    <xf numFmtId="0" fontId="0" fillId="7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3" fillId="8" borderId="0" xfId="0" applyFont="1" applyFill="1">
      <alignment vertical="center"/>
    </xf>
    <xf numFmtId="0" fontId="3" fillId="4" borderId="0" xfId="0" applyFont="1" applyFill="1">
      <alignment vertical="center"/>
    </xf>
    <xf numFmtId="0" fontId="0" fillId="9" borderId="0" xfId="0" applyFill="1" applyProtection="1">
      <alignment vertical="center"/>
      <protection locked="0"/>
    </xf>
    <xf numFmtId="0" fontId="2" fillId="9" borderId="0" xfId="0" applyFont="1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0" fillId="10" borderId="0" xfId="0" applyFill="1">
      <alignment vertical="center"/>
    </xf>
    <xf numFmtId="0" fontId="0" fillId="2" borderId="0" xfId="0" applyFill="1">
      <alignment vertical="center"/>
    </xf>
    <xf numFmtId="0" fontId="4" fillId="4" borderId="0" xfId="0" applyFont="1" applyFill="1">
      <alignment vertical="center"/>
    </xf>
    <xf numFmtId="0" fontId="2" fillId="10" borderId="0" xfId="0" applyFont="1" applyFill="1">
      <alignment vertical="center"/>
    </xf>
    <xf numFmtId="0" fontId="0" fillId="11" borderId="0" xfId="0" applyFill="1">
      <alignment vertical="center"/>
    </xf>
    <xf numFmtId="0" fontId="5" fillId="4" borderId="0" xfId="0" applyFont="1" applyFill="1">
      <alignment vertical="center"/>
    </xf>
    <xf numFmtId="176" fontId="2" fillId="9" borderId="0" xfId="0" applyNumberFormat="1" applyFont="1" applyFill="1" applyProtection="1">
      <alignment vertical="center"/>
      <protection locked="0"/>
    </xf>
    <xf numFmtId="0" fontId="4" fillId="0" borderId="0" xfId="0" applyFont="1">
      <alignment vertical="center"/>
    </xf>
    <xf numFmtId="40" fontId="4" fillId="0" borderId="0" xfId="0" applyNumberFormat="1" applyFont="1">
      <alignment vertical="center"/>
    </xf>
    <xf numFmtId="38" fontId="6" fillId="0" borderId="0" xfId="2" applyBorder="1" applyProtection="1">
      <alignment vertical="center"/>
    </xf>
    <xf numFmtId="40" fontId="6" fillId="0" borderId="0" xfId="2" applyNumberForma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177" fontId="0" fillId="0" borderId="0" xfId="0" applyNumberFormat="1">
      <alignment vertical="center"/>
    </xf>
    <xf numFmtId="0" fontId="0" fillId="2" borderId="0" xfId="0" applyFill="1" applyProtection="1">
      <alignment vertical="center"/>
      <protection locked="0"/>
    </xf>
    <xf numFmtId="0" fontId="0" fillId="12" borderId="0" xfId="0" applyFill="1">
      <alignment vertical="center"/>
    </xf>
    <xf numFmtId="0" fontId="0" fillId="12" borderId="0" xfId="0" applyFill="1" applyProtection="1">
      <alignment vertical="center"/>
      <protection locked="0"/>
    </xf>
    <xf numFmtId="0" fontId="0" fillId="13" borderId="0" xfId="0" applyFill="1">
      <alignment vertical="center"/>
    </xf>
    <xf numFmtId="0" fontId="0" fillId="13" borderId="0" xfId="0" applyFill="1" applyProtection="1">
      <alignment vertical="center"/>
      <protection locked="0"/>
    </xf>
    <xf numFmtId="0" fontId="0" fillId="6" borderId="0" xfId="0" applyFill="1">
      <alignment vertical="center"/>
    </xf>
    <xf numFmtId="178" fontId="1" fillId="2" borderId="0" xfId="0" applyNumberFormat="1" applyFont="1" applyFill="1">
      <alignment vertical="center"/>
    </xf>
    <xf numFmtId="178" fontId="0" fillId="0" borderId="0" xfId="0" applyNumberFormat="1">
      <alignment vertical="center"/>
    </xf>
    <xf numFmtId="0" fontId="0" fillId="14" borderId="0" xfId="0" applyFill="1">
      <alignment vertical="center"/>
    </xf>
    <xf numFmtId="0" fontId="0" fillId="15" borderId="0" xfId="0" applyFill="1">
      <alignment vertical="center"/>
    </xf>
    <xf numFmtId="0" fontId="0" fillId="16" borderId="0" xfId="0" applyFill="1">
      <alignment vertical="center"/>
    </xf>
  </cellXfs>
  <cellStyles count="3">
    <cellStyle name="Excel Built-in Comma [0]" xfId="2" xr:uid="{00000000-0005-0000-0000-000007000000}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DCE6F2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2D050"/>
      <rgbColor rgb="FFFFC000"/>
      <rgbColor rgb="FFFFBF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2"/>
  <sheetViews>
    <sheetView showGridLines="0" tabSelected="1" zoomScaleNormal="100" workbookViewId="0">
      <pane xSplit="11" ySplit="1" topLeftCell="L4" activePane="bottomRight" state="frozen"/>
      <selection pane="topRight" activeCell="L1" sqref="L1"/>
      <selection pane="bottomLeft" activeCell="A11" sqref="A11"/>
      <selection pane="bottomRight" activeCell="G4" sqref="G4"/>
    </sheetView>
  </sheetViews>
  <sheetFormatPr defaultColWidth="8.5" defaultRowHeight="13.5" x14ac:dyDescent="0.15"/>
  <cols>
    <col min="1" max="1" width="2" customWidth="1"/>
    <col min="2" max="2" width="2.75" customWidth="1"/>
    <col min="3" max="3" width="1.5" customWidth="1"/>
    <col min="4" max="4" width="6.375" customWidth="1"/>
    <col min="5" max="5" width="3" customWidth="1"/>
    <col min="6" max="6" width="12.25" customWidth="1"/>
    <col min="7" max="7" width="9.5" customWidth="1"/>
    <col min="8" max="8" width="6.375" customWidth="1"/>
    <col min="9" max="9" width="0.875" customWidth="1"/>
    <col min="10" max="10" width="2" customWidth="1"/>
    <col min="11" max="11" width="1.375" customWidth="1"/>
    <col min="12" max="12" width="5.25" customWidth="1"/>
    <col min="13" max="20" width="3" customWidth="1"/>
    <col min="21" max="22" width="3.75" customWidth="1"/>
    <col min="23" max="23" width="3" customWidth="1"/>
    <col min="24" max="24" width="5.375" customWidth="1"/>
    <col min="25" max="25" width="2.25" customWidth="1"/>
    <col min="26" max="26" width="1.125" customWidth="1"/>
    <col min="27" max="27" width="4.625" customWidth="1"/>
    <col min="28" max="28" width="4.5" customWidth="1"/>
    <col min="29" max="29" width="7.25" customWidth="1"/>
    <col min="30" max="30" width="1.125" customWidth="1"/>
    <col min="31" max="31" width="6.25" customWidth="1"/>
    <col min="32" max="36" width="3.875" customWidth="1"/>
    <col min="37" max="37" width="4.625" customWidth="1"/>
    <col min="38" max="38" width="3.75" customWidth="1"/>
    <col min="39" max="39" width="3.125" customWidth="1"/>
    <col min="40" max="43" width="2.375" customWidth="1"/>
    <col min="44" max="47" width="4" customWidth="1"/>
    <col min="48" max="48" width="7.375" customWidth="1"/>
    <col min="49" max="49" width="7.125" customWidth="1"/>
    <col min="50" max="50" width="7.625" customWidth="1"/>
    <col min="51" max="51" width="4.125" customWidth="1"/>
    <col min="52" max="52" width="5.25" customWidth="1"/>
  </cols>
  <sheetData>
    <row r="1" spans="1:39" ht="34.5" customHeight="1" x14ac:dyDescent="0.15">
      <c r="D1" t="s">
        <v>1</v>
      </c>
      <c r="E1" t="s">
        <v>2</v>
      </c>
      <c r="F1" s="1" t="s">
        <v>0</v>
      </c>
      <c r="G1" s="1" t="s">
        <v>61</v>
      </c>
      <c r="H1" s="2" t="s">
        <v>3</v>
      </c>
      <c r="I1" s="2"/>
      <c r="J1" s="2"/>
      <c r="K1" s="3"/>
      <c r="L1" t="s">
        <v>4</v>
      </c>
      <c r="M1" s="2" t="s">
        <v>5</v>
      </c>
      <c r="N1" t="s">
        <v>6</v>
      </c>
      <c r="O1" s="2" t="s">
        <v>7</v>
      </c>
      <c r="P1" s="2" t="s">
        <v>8</v>
      </c>
      <c r="Q1" s="2" t="s">
        <v>9</v>
      </c>
      <c r="R1" s="4"/>
      <c r="S1" s="4"/>
      <c r="T1" s="2" t="s">
        <v>10</v>
      </c>
      <c r="U1" s="2" t="s">
        <v>11</v>
      </c>
      <c r="V1" s="5" t="s">
        <v>12</v>
      </c>
      <c r="W1" s="5" t="s">
        <v>13</v>
      </c>
      <c r="X1" s="6" t="s">
        <v>14</v>
      </c>
      <c r="Y1" s="5" t="s">
        <v>15</v>
      </c>
      <c r="Z1" s="7"/>
      <c r="AA1" t="s">
        <v>16</v>
      </c>
      <c r="AB1" s="8" t="s">
        <v>17</v>
      </c>
      <c r="AC1" t="s">
        <v>18</v>
      </c>
      <c r="AD1" s="7"/>
      <c r="AE1" s="2" t="s">
        <v>19</v>
      </c>
      <c r="AF1" s="2" t="str">
        <f>D2</f>
        <v>電通</v>
      </c>
      <c r="AG1" s="2" t="str">
        <f>D9</f>
        <v>産大</v>
      </c>
      <c r="AH1" s="2" t="str">
        <f>D13</f>
        <v>OCT</v>
      </c>
      <c r="AI1" s="2" t="str">
        <f>D18</f>
        <v>工大</v>
      </c>
      <c r="AJ1" s="2" t="str">
        <f>D25</f>
        <v>立命</v>
      </c>
      <c r="AK1" t="s">
        <v>20</v>
      </c>
    </row>
    <row r="2" spans="1:39" x14ac:dyDescent="0.15">
      <c r="B2">
        <v>1</v>
      </c>
      <c r="D2" t="s">
        <v>21</v>
      </c>
      <c r="E2" s="9">
        <v>1</v>
      </c>
      <c r="F2" s="10" t="s">
        <v>62</v>
      </c>
      <c r="G2" s="10" t="s">
        <v>63</v>
      </c>
      <c r="H2" s="11">
        <f>AE2+AA2+L2</f>
        <v>5</v>
      </c>
      <c r="I2" s="11"/>
      <c r="J2" s="11"/>
      <c r="K2" s="12"/>
      <c r="L2">
        <f>(SUM(M2:S2)-T2)*U2+V2</f>
        <v>5</v>
      </c>
      <c r="M2" s="13">
        <v>1</v>
      </c>
      <c r="N2" s="13">
        <v>1</v>
      </c>
      <c r="O2" s="13">
        <v>1</v>
      </c>
      <c r="P2" s="13">
        <v>1</v>
      </c>
      <c r="Q2" s="13">
        <v>1</v>
      </c>
      <c r="R2" s="13"/>
      <c r="S2" s="13"/>
      <c r="T2" s="13"/>
      <c r="U2" s="13">
        <v>1</v>
      </c>
      <c r="V2">
        <v>0</v>
      </c>
      <c r="W2" s="13"/>
      <c r="X2" s="14"/>
      <c r="Y2" s="13"/>
      <c r="Z2" s="15"/>
      <c r="AA2" s="9">
        <f>IF(AC2&gt;1,1,0)+IF(AB2=1,11,0)+IF(AB2=2,7,0)+IF(AB2=3,5,0)+IF(AB2=4,3,0)+IF(AB2=5,2,0)+IF(AB2=6,1,0)</f>
        <v>0</v>
      </c>
      <c r="AB2" s="16"/>
      <c r="AC2" s="13"/>
      <c r="AD2" s="15"/>
      <c r="AE2">
        <f>SUM(AF2:AL2)</f>
        <v>0</v>
      </c>
      <c r="AF2" s="17"/>
      <c r="AG2" s="9"/>
      <c r="AH2" s="9"/>
      <c r="AI2" s="9"/>
      <c r="AJ2" s="9"/>
      <c r="AK2" s="9"/>
      <c r="AM2">
        <v>3</v>
      </c>
    </row>
    <row r="3" spans="1:39" x14ac:dyDescent="0.15">
      <c r="B3">
        <v>9</v>
      </c>
      <c r="D3" t="s">
        <v>21</v>
      </c>
      <c r="E3" s="9">
        <v>2</v>
      </c>
      <c r="F3" s="10" t="s">
        <v>82</v>
      </c>
      <c r="G3" s="10" t="s">
        <v>83</v>
      </c>
      <c r="H3" s="11">
        <f>AE3+AA3+L3</f>
        <v>5</v>
      </c>
      <c r="I3" s="11"/>
      <c r="J3" s="11"/>
      <c r="K3" s="12"/>
      <c r="L3">
        <f>(SUM(M3:S3)-T3)*U3+V3</f>
        <v>5</v>
      </c>
      <c r="M3" s="13">
        <v>1</v>
      </c>
      <c r="N3" s="13">
        <v>1</v>
      </c>
      <c r="O3" s="13">
        <v>1</v>
      </c>
      <c r="P3" s="13">
        <v>1</v>
      </c>
      <c r="Q3" s="13">
        <v>1</v>
      </c>
      <c r="R3" s="13"/>
      <c r="S3" s="13"/>
      <c r="T3" s="13"/>
      <c r="U3" s="13">
        <v>1</v>
      </c>
      <c r="V3">
        <f>IF((X3&gt;1),3*W3+Y3,0)</f>
        <v>0</v>
      </c>
      <c r="W3" s="13"/>
      <c r="X3" s="14"/>
      <c r="Y3" s="13"/>
      <c r="Z3" s="15"/>
      <c r="AA3" s="9">
        <f>IF(AC3&gt;1,1,0)+IF(AB3=1,11,0)+IF(AB3=2,7,0)+IF(AB3=3,5,0)+IF(AB3=4,3,0)+IF(AB3=5,2,0)+IF(AB3=6,1,0)</f>
        <v>0</v>
      </c>
      <c r="AB3" s="16"/>
      <c r="AC3" s="13"/>
      <c r="AD3" s="15"/>
      <c r="AE3">
        <f>SUM(AF3:AL3)</f>
        <v>0</v>
      </c>
      <c r="AF3" s="17"/>
      <c r="AG3" s="9"/>
      <c r="AH3" s="9"/>
      <c r="AI3" s="9"/>
      <c r="AJ3" s="9"/>
      <c r="AK3" s="9"/>
      <c r="AM3">
        <v>4</v>
      </c>
    </row>
    <row r="4" spans="1:39" x14ac:dyDescent="0.15">
      <c r="B4">
        <v>12</v>
      </c>
      <c r="D4" t="s">
        <v>21</v>
      </c>
      <c r="E4" s="9">
        <v>3</v>
      </c>
      <c r="F4" s="10" t="s">
        <v>84</v>
      </c>
      <c r="G4" s="10" t="s">
        <v>85</v>
      </c>
      <c r="H4" s="11">
        <f>AE4+AA4+L4</f>
        <v>1</v>
      </c>
      <c r="I4" s="11"/>
      <c r="J4" s="11"/>
      <c r="K4" s="12"/>
      <c r="L4">
        <f>(SUM(M4:S4)-T4)*U4+V4</f>
        <v>1</v>
      </c>
      <c r="M4" s="13">
        <v>1</v>
      </c>
      <c r="N4" s="13"/>
      <c r="O4" s="13"/>
      <c r="P4" s="13"/>
      <c r="Q4" s="13"/>
      <c r="R4" s="13"/>
      <c r="S4" s="13"/>
      <c r="T4" s="13"/>
      <c r="U4" s="13">
        <v>1</v>
      </c>
      <c r="V4">
        <f>IF((X4&gt;1),3*W4+Y4,0)</f>
        <v>0</v>
      </c>
      <c r="W4" s="13"/>
      <c r="X4" s="14"/>
      <c r="Y4" s="13"/>
      <c r="Z4" s="15"/>
      <c r="AA4" s="9">
        <f>IF(AC4&gt;1,1,0)+IF(AB4=1,11,0)+IF(AB4=2,7,0)+IF(AB4=3,5,0)+IF(AB4=4,3,0)+IF(AB4=5,2,0)+IF(AB4=6,1,0)</f>
        <v>0</v>
      </c>
      <c r="AB4" s="16"/>
      <c r="AC4" s="13"/>
      <c r="AD4" s="15"/>
      <c r="AE4">
        <f>SUM(AF4:AL4)</f>
        <v>0</v>
      </c>
      <c r="AF4" s="17"/>
      <c r="AG4" s="9"/>
      <c r="AH4" s="9"/>
      <c r="AI4" s="9"/>
      <c r="AJ4" s="9"/>
      <c r="AK4" s="9"/>
    </row>
    <row r="5" spans="1:39" x14ac:dyDescent="0.15">
      <c r="B5">
        <v>6</v>
      </c>
      <c r="D5" t="s">
        <v>21</v>
      </c>
      <c r="E5" s="9">
        <v>4</v>
      </c>
      <c r="F5" s="10" t="s">
        <v>86</v>
      </c>
      <c r="G5" s="10" t="s">
        <v>87</v>
      </c>
      <c r="H5" s="11">
        <f>AE5+AA5+L5</f>
        <v>5</v>
      </c>
      <c r="I5" s="11"/>
      <c r="J5" s="11"/>
      <c r="K5" s="12"/>
      <c r="L5">
        <f>(SUM(M5:S5)-T5)*U5+V5</f>
        <v>5</v>
      </c>
      <c r="M5" s="13">
        <v>1</v>
      </c>
      <c r="N5" s="13">
        <v>1</v>
      </c>
      <c r="O5" s="13">
        <v>1</v>
      </c>
      <c r="P5" s="13">
        <v>1</v>
      </c>
      <c r="Q5" s="13">
        <v>1</v>
      </c>
      <c r="R5" s="13"/>
      <c r="S5" s="13"/>
      <c r="T5" s="13"/>
      <c r="U5" s="13">
        <v>1</v>
      </c>
      <c r="W5" s="13"/>
      <c r="X5" s="14"/>
      <c r="Y5" s="13"/>
      <c r="Z5" s="15"/>
      <c r="AA5" s="9"/>
      <c r="AB5" s="16"/>
      <c r="AC5" s="13"/>
      <c r="AD5" s="15"/>
      <c r="AE5">
        <f>SUM(AF5:AL5)</f>
        <v>0</v>
      </c>
      <c r="AF5" s="17"/>
      <c r="AG5" s="9"/>
      <c r="AH5" s="9"/>
      <c r="AI5" s="9"/>
      <c r="AJ5" s="9"/>
      <c r="AK5" s="9"/>
      <c r="AM5">
        <v>3</v>
      </c>
    </row>
    <row r="6" spans="1:39" x14ac:dyDescent="0.15">
      <c r="B6">
        <v>3</v>
      </c>
      <c r="D6" t="s">
        <v>21</v>
      </c>
      <c r="E6" s="9">
        <v>5</v>
      </c>
      <c r="F6" s="10" t="s">
        <v>88</v>
      </c>
      <c r="G6" s="10" t="s">
        <v>89</v>
      </c>
      <c r="H6" s="11">
        <f>AE6+AA6+L6</f>
        <v>5</v>
      </c>
      <c r="I6" s="11"/>
      <c r="J6" s="11"/>
      <c r="K6" s="12"/>
      <c r="L6">
        <f>(SUM(M6:S6)-T6)*U6+V6</f>
        <v>5</v>
      </c>
      <c r="M6" s="13">
        <v>1</v>
      </c>
      <c r="N6" s="13">
        <v>1</v>
      </c>
      <c r="O6" s="13">
        <v>1</v>
      </c>
      <c r="P6" s="13">
        <v>1</v>
      </c>
      <c r="Q6" s="13">
        <v>1</v>
      </c>
      <c r="R6" s="13"/>
      <c r="S6" s="13"/>
      <c r="T6" s="13"/>
      <c r="U6" s="13">
        <v>1</v>
      </c>
      <c r="W6" s="13"/>
      <c r="X6" s="14"/>
      <c r="Y6" s="13"/>
      <c r="Z6" s="15"/>
      <c r="AA6" s="9"/>
      <c r="AB6" s="16"/>
      <c r="AC6" s="13"/>
      <c r="AD6" s="15"/>
      <c r="AE6">
        <f>SUM(AF6:AL6)</f>
        <v>0</v>
      </c>
      <c r="AF6" s="17"/>
      <c r="AG6" s="9"/>
      <c r="AH6" s="9"/>
      <c r="AI6" s="9"/>
      <c r="AJ6" s="9"/>
      <c r="AK6" s="9"/>
    </row>
    <row r="7" spans="1:39" x14ac:dyDescent="0.15">
      <c r="D7" t="s">
        <v>21</v>
      </c>
      <c r="E7" s="9"/>
      <c r="F7" s="10"/>
      <c r="G7" s="10"/>
      <c r="H7" s="11"/>
      <c r="I7" s="11"/>
      <c r="J7" s="11"/>
      <c r="K7" s="12"/>
      <c r="M7" s="13"/>
      <c r="N7" s="13"/>
      <c r="O7" s="13"/>
      <c r="P7" s="13"/>
      <c r="Q7" s="13"/>
      <c r="R7" s="13"/>
      <c r="S7" s="13"/>
      <c r="T7" s="13"/>
      <c r="U7" s="13"/>
      <c r="W7" s="13"/>
      <c r="X7" s="14"/>
      <c r="Y7" s="13"/>
      <c r="Z7" s="15"/>
      <c r="AA7" s="9"/>
      <c r="AB7" s="16"/>
      <c r="AC7" s="13"/>
      <c r="AD7" s="15"/>
      <c r="AF7" s="17"/>
      <c r="AG7" s="9"/>
      <c r="AH7" s="9"/>
      <c r="AI7" s="9"/>
      <c r="AJ7" s="9"/>
      <c r="AK7" s="9"/>
    </row>
    <row r="8" spans="1:39" x14ac:dyDescent="0.15">
      <c r="D8" t="s">
        <v>22</v>
      </c>
      <c r="E8" t="s">
        <v>23</v>
      </c>
      <c r="F8" s="1" t="s">
        <v>24</v>
      </c>
      <c r="G8" s="1"/>
      <c r="H8" s="18">
        <f>SUM(H2:H4)+J8</f>
        <v>11</v>
      </c>
      <c r="I8" s="18"/>
      <c r="J8" s="18"/>
      <c r="K8" s="19"/>
      <c r="L8" s="18">
        <f>SUM(L2:L6)</f>
        <v>21</v>
      </c>
      <c r="M8" s="17"/>
      <c r="N8" s="17"/>
      <c r="O8" s="17"/>
      <c r="P8" s="17"/>
      <c r="Q8" s="17"/>
      <c r="R8" s="17"/>
      <c r="S8" s="17"/>
      <c r="T8" s="17"/>
      <c r="U8" s="13"/>
      <c r="V8" s="18">
        <f>SUM(V2:V4)</f>
        <v>0</v>
      </c>
      <c r="W8" s="17"/>
      <c r="X8" s="20"/>
      <c r="Y8" s="17"/>
      <c r="Z8" s="7"/>
      <c r="AA8" s="18">
        <f>SUM(AA2:AA4)</f>
        <v>0</v>
      </c>
      <c r="AB8" s="17"/>
      <c r="AC8" s="17"/>
      <c r="AD8" s="7"/>
      <c r="AE8" s="18">
        <f>SUM(AE2:AE4)</f>
        <v>0</v>
      </c>
      <c r="AF8" s="17"/>
      <c r="AG8" s="21"/>
      <c r="AH8" s="21"/>
      <c r="AI8" s="21"/>
      <c r="AJ8" s="21"/>
      <c r="AK8" s="21"/>
    </row>
    <row r="9" spans="1:39" x14ac:dyDescent="0.15">
      <c r="B9" s="9"/>
      <c r="C9" s="9"/>
      <c r="D9" t="s">
        <v>25</v>
      </c>
      <c r="E9" s="9"/>
      <c r="F9" s="10"/>
      <c r="G9" s="10"/>
      <c r="H9" s="11">
        <f>AE9+AA9+L9</f>
        <v>0</v>
      </c>
      <c r="I9" s="11"/>
      <c r="J9" s="11"/>
      <c r="K9" s="12"/>
      <c r="L9">
        <f>(SUM(M9:S9)-T9)*U9+V9</f>
        <v>0</v>
      </c>
      <c r="M9" s="13"/>
      <c r="N9" s="13"/>
      <c r="O9" s="13"/>
      <c r="P9" s="13"/>
      <c r="Q9" s="13"/>
      <c r="R9" s="13"/>
      <c r="S9" s="13"/>
      <c r="T9" s="13"/>
      <c r="U9" s="13"/>
      <c r="V9">
        <f>IF((X9&gt;1),3*W9+Y9,0)</f>
        <v>0</v>
      </c>
      <c r="W9" s="13"/>
      <c r="X9" s="14"/>
      <c r="Y9" s="13"/>
      <c r="Z9" s="15"/>
      <c r="AA9" s="9">
        <f>IF(AC9&gt;1,1,0)+IF(AB9=1,11,0)+IF(AB9=2,7,0)+IF(AB9=3,5,0)+IF(AB9=4,3,0)+IF(AB9=5,2,0)+IF(AB9=6,1,0)</f>
        <v>0</v>
      </c>
      <c r="AB9" s="16"/>
      <c r="AC9" s="13"/>
      <c r="AD9" s="15"/>
      <c r="AE9">
        <f>SUM(AF9:AL9)</f>
        <v>0</v>
      </c>
      <c r="AF9" s="9"/>
      <c r="AG9" s="17"/>
      <c r="AH9" s="9"/>
      <c r="AI9" s="9"/>
      <c r="AJ9" s="9"/>
      <c r="AK9" s="9"/>
    </row>
    <row r="10" spans="1:39" x14ac:dyDescent="0.15">
      <c r="A10" s="9"/>
      <c r="B10" s="9"/>
      <c r="C10" s="9"/>
      <c r="D10" t="s">
        <v>25</v>
      </c>
      <c r="E10" s="9"/>
      <c r="F10" s="10"/>
      <c r="G10" s="10"/>
      <c r="H10" s="11">
        <f>AE10+AA10+L10</f>
        <v>0</v>
      </c>
      <c r="I10" s="11"/>
      <c r="J10" s="11"/>
      <c r="K10" s="12"/>
      <c r="L10">
        <f>(SUM(M10:S10)-T10)*U10+V10</f>
        <v>0</v>
      </c>
      <c r="M10" s="13"/>
      <c r="N10" s="13"/>
      <c r="O10" s="13"/>
      <c r="P10" s="13"/>
      <c r="Q10" s="13"/>
      <c r="R10" s="13"/>
      <c r="S10" s="13"/>
      <c r="T10" s="13"/>
      <c r="U10" s="13"/>
      <c r="V10">
        <f>IF((X10&gt;1),3*W10+Y10,0)</f>
        <v>0</v>
      </c>
      <c r="W10" s="13"/>
      <c r="X10" s="14"/>
      <c r="Y10" s="13"/>
      <c r="Z10" s="15"/>
      <c r="AA10" s="9">
        <f>IF(AC10&gt;1,1,0)+IF(AB10=1,11,0)+IF(AB10=2,7,0)+IF(AB10=3,5,0)+IF(AB10=4,3,0)+IF(AB10=5,2,0)+IF(AB10=6,1,0)</f>
        <v>0</v>
      </c>
      <c r="AB10" s="16"/>
      <c r="AC10" s="13"/>
      <c r="AD10" s="15"/>
      <c r="AE10">
        <f>SUM(AF10:AL10)</f>
        <v>0</v>
      </c>
      <c r="AF10" s="9"/>
      <c r="AG10" s="17"/>
      <c r="AH10" s="9"/>
      <c r="AI10" s="9"/>
      <c r="AJ10" s="9"/>
      <c r="AK10" s="9"/>
    </row>
    <row r="11" spans="1:39" x14ac:dyDescent="0.15">
      <c r="B11" s="9"/>
      <c r="C11" s="9"/>
      <c r="D11" t="s">
        <v>25</v>
      </c>
      <c r="E11" s="9"/>
      <c r="F11" s="10"/>
      <c r="G11" s="10"/>
      <c r="H11" s="11">
        <f>AE11+AA11+L11</f>
        <v>0</v>
      </c>
      <c r="I11" s="11"/>
      <c r="J11" s="11"/>
      <c r="K11" s="12"/>
      <c r="L11">
        <f>(SUM(M11:S11)-T11)*U11+V11</f>
        <v>0</v>
      </c>
      <c r="M11" s="13"/>
      <c r="N11" s="13"/>
      <c r="O11" s="13"/>
      <c r="P11" s="13"/>
      <c r="Q11" s="13"/>
      <c r="R11" s="13"/>
      <c r="S11" s="13"/>
      <c r="T11" s="13"/>
      <c r="U11" s="13"/>
      <c r="V11">
        <f>IF((X11&gt;1),3*W11+Y11,0)</f>
        <v>0</v>
      </c>
      <c r="W11" s="13"/>
      <c r="X11" s="14"/>
      <c r="Y11" s="13"/>
      <c r="Z11" s="15"/>
      <c r="AA11" s="9">
        <f>IF(AC11&gt;1,1,0)+IF(AB11=1,11,0)+IF(AB11=2,7,0)+IF(AB11=3,5,0)+IF(AB11=4,3,0)+IF(AB11=5,2,0)+IF(AB11=6,1,0)</f>
        <v>0</v>
      </c>
      <c r="AB11" s="16"/>
      <c r="AC11" s="13"/>
      <c r="AD11" s="15"/>
      <c r="AE11">
        <f>SUM(AF11:AL11)</f>
        <v>0</v>
      </c>
      <c r="AF11" s="9"/>
      <c r="AG11" s="17"/>
      <c r="AH11" s="9"/>
      <c r="AI11" s="9"/>
      <c r="AJ11" s="9"/>
      <c r="AK11" s="9"/>
    </row>
    <row r="12" spans="1:39" x14ac:dyDescent="0.15">
      <c r="D12" t="s">
        <v>26</v>
      </c>
      <c r="E12" t="s">
        <v>23</v>
      </c>
      <c r="F12" s="10" t="s">
        <v>27</v>
      </c>
      <c r="G12" s="1"/>
      <c r="H12" s="18">
        <f>SUM(H9:H11)</f>
        <v>0</v>
      </c>
      <c r="I12" s="18"/>
      <c r="J12" s="18"/>
      <c r="K12" s="19"/>
      <c r="L12" s="18">
        <f>SUM(L9:L11)</f>
        <v>0</v>
      </c>
      <c r="M12" s="17"/>
      <c r="N12" s="17"/>
      <c r="O12" s="17"/>
      <c r="P12" s="17"/>
      <c r="Q12" s="17"/>
      <c r="R12" s="17"/>
      <c r="S12" s="17"/>
      <c r="T12" s="17"/>
      <c r="U12" s="13"/>
      <c r="V12" s="18">
        <f>SUM(V9:V11)</f>
        <v>0</v>
      </c>
      <c r="W12" s="17"/>
      <c r="X12" s="20"/>
      <c r="Y12" s="17"/>
      <c r="Z12" s="7"/>
      <c r="AA12" s="18">
        <f>SUM(AA9:AA11)</f>
        <v>0</v>
      </c>
      <c r="AB12" s="17"/>
      <c r="AC12" s="17"/>
      <c r="AD12" s="7"/>
      <c r="AE12" s="18">
        <f>SUM(AE9:AE11)</f>
        <v>0</v>
      </c>
      <c r="AF12" s="21"/>
      <c r="AG12" s="17"/>
      <c r="AH12" s="21"/>
      <c r="AI12" s="21"/>
      <c r="AJ12" s="21"/>
      <c r="AK12" s="21"/>
    </row>
    <row r="13" spans="1:39" x14ac:dyDescent="0.15">
      <c r="D13" t="s">
        <v>28</v>
      </c>
      <c r="E13" s="9"/>
      <c r="F13" s="10"/>
      <c r="G13" s="1"/>
      <c r="H13" s="11">
        <f>AE13+AA13+L13</f>
        <v>0</v>
      </c>
      <c r="I13" s="11"/>
      <c r="J13" s="11"/>
      <c r="K13" s="22"/>
      <c r="L13">
        <f>(SUM(M13:S13)-T13)*U13+V13</f>
        <v>0</v>
      </c>
      <c r="M13" s="13"/>
      <c r="N13" s="13"/>
      <c r="O13" s="13"/>
      <c r="P13" s="13"/>
      <c r="Q13" s="13"/>
      <c r="R13" s="13"/>
      <c r="S13" s="13"/>
      <c r="T13" s="13"/>
      <c r="U13" s="13"/>
      <c r="V13">
        <f>IF((X13&gt;1),3*W13+Y13,0)</f>
        <v>0</v>
      </c>
      <c r="W13" s="13"/>
      <c r="X13" s="14"/>
      <c r="Y13" s="13"/>
      <c r="Z13" s="15"/>
      <c r="AA13" s="9">
        <f>IF(AC13&gt;1,1,0)+IF(AB13=1,11,0)+IF(AB13=2,7,0)+IF(AB13=3,5,0)+IF(AB13=4,3,0)+IF(AB13=5,2,0)+IF(AB13=6,1,0)</f>
        <v>0</v>
      </c>
      <c r="AB13" s="16"/>
      <c r="AC13" s="13"/>
      <c r="AD13" s="15"/>
      <c r="AE13">
        <f>SUM(AF13:AL13)</f>
        <v>0</v>
      </c>
      <c r="AF13" s="9"/>
      <c r="AG13" s="9"/>
      <c r="AH13" s="17"/>
      <c r="AI13" s="9"/>
      <c r="AJ13" s="9"/>
      <c r="AK13" s="9"/>
    </row>
    <row r="14" spans="1:39" x14ac:dyDescent="0.15">
      <c r="D14" t="s">
        <v>28</v>
      </c>
      <c r="E14" s="9"/>
      <c r="F14" s="10"/>
      <c r="G14" s="1"/>
      <c r="H14" s="11"/>
      <c r="I14" s="11"/>
      <c r="J14" s="11"/>
      <c r="K14" s="22"/>
      <c r="M14" s="13"/>
      <c r="N14" s="13"/>
      <c r="O14" s="13"/>
      <c r="P14" s="13"/>
      <c r="Q14" s="13"/>
      <c r="R14" s="13"/>
      <c r="S14" s="13"/>
      <c r="T14" s="13"/>
      <c r="U14" s="13"/>
      <c r="W14" s="13"/>
      <c r="X14" s="14"/>
      <c r="Y14" s="13"/>
      <c r="Z14" s="15"/>
      <c r="AA14" s="9"/>
      <c r="AB14" s="16"/>
      <c r="AC14" s="13"/>
      <c r="AD14" s="15"/>
      <c r="AE14">
        <f>SUM(AF14:AL14)</f>
        <v>0</v>
      </c>
      <c r="AF14" s="9"/>
      <c r="AG14" s="9"/>
      <c r="AH14" s="17"/>
      <c r="AI14" s="9"/>
      <c r="AJ14" s="9"/>
      <c r="AK14" s="9"/>
    </row>
    <row r="15" spans="1:39" x14ac:dyDescent="0.15">
      <c r="D15" t="s">
        <v>28</v>
      </c>
      <c r="E15" s="9"/>
      <c r="F15" s="10"/>
      <c r="G15" s="1"/>
      <c r="H15" s="11">
        <f>AE15+AA15+L15</f>
        <v>0</v>
      </c>
      <c r="I15" s="11"/>
      <c r="J15" s="11"/>
      <c r="K15" s="22"/>
      <c r="L15">
        <f>(SUM(M15:S15)-T15)*U15+V15</f>
        <v>0</v>
      </c>
      <c r="M15" s="13"/>
      <c r="N15" s="13"/>
      <c r="O15" s="13"/>
      <c r="P15" s="13"/>
      <c r="Q15" s="13"/>
      <c r="R15" s="13"/>
      <c r="S15" s="13"/>
      <c r="T15" s="13"/>
      <c r="U15" s="13"/>
      <c r="V15">
        <f>IF((X15&gt;1),3*W15+Y15,0)</f>
        <v>0</v>
      </c>
      <c r="W15" s="13"/>
      <c r="X15" s="14"/>
      <c r="Y15" s="13"/>
      <c r="Z15" s="15"/>
      <c r="AA15" s="9">
        <f>IF(AC15&gt;1,1,0)+IF(AB15=1,11,0)+IF(AB15=2,7,0)+IF(AB15=3,5,0)+IF(AB15=4,3,0)+IF(AB15=5,2,0)+IF(AB15=6,1,0)</f>
        <v>0</v>
      </c>
      <c r="AB15" s="16"/>
      <c r="AC15" s="13"/>
      <c r="AD15" s="15"/>
      <c r="AE15">
        <f>SUM(AF15:AL15)</f>
        <v>0</v>
      </c>
      <c r="AF15" s="9"/>
      <c r="AG15" s="9"/>
      <c r="AH15" s="17"/>
      <c r="AI15" s="9"/>
      <c r="AJ15" s="9"/>
      <c r="AK15" s="9"/>
    </row>
    <row r="16" spans="1:39" x14ac:dyDescent="0.15">
      <c r="D16" t="s">
        <v>28</v>
      </c>
      <c r="E16" s="9"/>
      <c r="F16" s="10"/>
      <c r="G16" s="1"/>
      <c r="H16" s="11">
        <f>AE16+AA16+L16</f>
        <v>0</v>
      </c>
      <c r="I16" s="11"/>
      <c r="J16" s="11"/>
      <c r="K16" s="12"/>
      <c r="L16">
        <f>(SUM(M16:S16)-T16)*U16+V16</f>
        <v>0</v>
      </c>
      <c r="M16" s="13"/>
      <c r="N16" s="13"/>
      <c r="O16" s="13"/>
      <c r="P16" s="13"/>
      <c r="Q16" s="13"/>
      <c r="R16" s="13"/>
      <c r="S16" s="13"/>
      <c r="T16" s="13"/>
      <c r="U16" s="13"/>
      <c r="V16">
        <f>IF((X16&gt;1),3*W16+Y16,0)</f>
        <v>0</v>
      </c>
      <c r="W16" s="13"/>
      <c r="X16" s="23"/>
      <c r="Y16" s="13"/>
      <c r="Z16" s="15"/>
      <c r="AA16" s="9">
        <f>IF(AC16&gt;1,1,0)+IF(AB16=1,11,0)+IF(AB16=2,7,0)+IF(AB16=3,5,0)+IF(AB16=4,3,0)+IF(AB16=5,2,0)+IF(AB16=6,1,0)</f>
        <v>0</v>
      </c>
      <c r="AB16" s="16"/>
      <c r="AC16" s="13"/>
      <c r="AD16" s="15"/>
      <c r="AE16">
        <f>SUM(AF16:AL16)</f>
        <v>0</v>
      </c>
      <c r="AF16" s="9"/>
      <c r="AG16" s="9"/>
      <c r="AH16" s="17"/>
      <c r="AI16" s="9"/>
      <c r="AJ16" s="9"/>
      <c r="AK16" s="9"/>
    </row>
    <row r="17" spans="1:39" x14ac:dyDescent="0.15">
      <c r="D17" t="s">
        <v>28</v>
      </c>
      <c r="E17" t="s">
        <v>23</v>
      </c>
      <c r="F17" s="1" t="s">
        <v>29</v>
      </c>
      <c r="G17" s="1"/>
      <c r="H17" s="18">
        <f>SUM(H13:H16)</f>
        <v>0</v>
      </c>
      <c r="I17" s="18"/>
      <c r="J17" s="18"/>
      <c r="K17" s="19"/>
      <c r="L17" s="18">
        <f>SUM(L13:L16)</f>
        <v>0</v>
      </c>
      <c r="M17" s="17"/>
      <c r="N17" s="17"/>
      <c r="O17" s="17"/>
      <c r="P17" s="17"/>
      <c r="Q17" s="17"/>
      <c r="R17" s="17"/>
      <c r="S17" s="17"/>
      <c r="T17" s="17"/>
      <c r="U17" s="13"/>
      <c r="V17" s="18">
        <f>SUM(V13:V16)</f>
        <v>0</v>
      </c>
      <c r="W17" s="17"/>
      <c r="X17" s="20"/>
      <c r="Y17" s="17"/>
      <c r="Z17" s="7"/>
      <c r="AA17" s="18">
        <f>SUM(AA13:AA16)</f>
        <v>0</v>
      </c>
      <c r="AB17" s="17"/>
      <c r="AC17" s="17"/>
      <c r="AD17" s="7"/>
      <c r="AE17" s="18">
        <f>SUM(AE13:AE16)</f>
        <v>0</v>
      </c>
      <c r="AF17" s="21"/>
      <c r="AG17" s="21"/>
      <c r="AH17" s="17"/>
      <c r="AI17" s="21"/>
      <c r="AJ17" s="21"/>
      <c r="AK17" s="21"/>
    </row>
    <row r="18" spans="1:39" x14ac:dyDescent="0.15">
      <c r="A18" s="9"/>
      <c r="B18" s="9">
        <v>11</v>
      </c>
      <c r="D18" t="s">
        <v>30</v>
      </c>
      <c r="E18" s="9">
        <v>31</v>
      </c>
      <c r="F18" s="10" t="s">
        <v>65</v>
      </c>
      <c r="G18" s="10" t="s">
        <v>90</v>
      </c>
      <c r="H18" s="11">
        <f>AE18+AA18+L18</f>
        <v>5</v>
      </c>
      <c r="I18" s="11"/>
      <c r="J18" s="11"/>
      <c r="K18" s="12"/>
      <c r="L18">
        <f>(SUM(M18:S18)-T18)*U18+V18</f>
        <v>5</v>
      </c>
      <c r="M18" s="13">
        <v>1</v>
      </c>
      <c r="N18" s="13">
        <v>1</v>
      </c>
      <c r="O18" s="13">
        <v>1</v>
      </c>
      <c r="P18" s="13">
        <v>1</v>
      </c>
      <c r="Q18" s="13">
        <v>1</v>
      </c>
      <c r="R18" s="13"/>
      <c r="S18" s="13"/>
      <c r="T18" s="13"/>
      <c r="U18" s="13">
        <v>1</v>
      </c>
      <c r="V18">
        <f>IF((X18&gt;1),3*W18+Y18,0)</f>
        <v>0</v>
      </c>
      <c r="W18" s="13"/>
      <c r="X18" s="14"/>
      <c r="Y18" s="13"/>
      <c r="Z18" s="15"/>
      <c r="AA18" s="9">
        <f>IF(AC18&gt;1,1,0)+IF(AB18=1,11,0)+IF(AB18=2,7,0)+IF(AB18=3,5,0)+IF(AB18=4,3,0)+IF(AB18=5,2,0)+IF(AB18=6,1,0)</f>
        <v>0</v>
      </c>
      <c r="AB18" s="16"/>
      <c r="AC18" s="13"/>
      <c r="AD18" s="15"/>
      <c r="AE18">
        <f>SUM(AF18:AL18)</f>
        <v>0</v>
      </c>
      <c r="AF18" s="9"/>
      <c r="AG18" s="9"/>
      <c r="AH18" s="9"/>
      <c r="AI18" s="17"/>
      <c r="AJ18" s="9"/>
      <c r="AK18" s="9"/>
    </row>
    <row r="19" spans="1:39" x14ac:dyDescent="0.15">
      <c r="A19" s="9"/>
      <c r="B19" s="9">
        <v>13</v>
      </c>
      <c r="D19" t="s">
        <v>30</v>
      </c>
      <c r="E19" s="9">
        <v>32</v>
      </c>
      <c r="F19" s="10" t="s">
        <v>64</v>
      </c>
      <c r="G19" s="10" t="s">
        <v>91</v>
      </c>
      <c r="H19" s="11">
        <f>AE19+AA19+L19</f>
        <v>5</v>
      </c>
      <c r="I19" s="11"/>
      <c r="J19" s="11"/>
      <c r="K19" s="12"/>
      <c r="L19">
        <f>(SUM(M19:S19)-T19)*U19+V19</f>
        <v>5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/>
      <c r="S19" s="13"/>
      <c r="T19" s="13"/>
      <c r="U19" s="13">
        <v>1</v>
      </c>
      <c r="W19" s="13"/>
      <c r="X19" s="14"/>
      <c r="Y19" s="13"/>
      <c r="Z19" s="15"/>
      <c r="AA19" s="9"/>
      <c r="AB19" s="16"/>
      <c r="AC19" s="13"/>
      <c r="AD19" s="15"/>
      <c r="AE19">
        <f>SUM(AF19:AL19)</f>
        <v>0</v>
      </c>
      <c r="AF19" s="9"/>
      <c r="AG19" s="9"/>
      <c r="AH19" s="9"/>
      <c r="AI19" s="17"/>
      <c r="AJ19" s="9"/>
      <c r="AK19" s="9"/>
      <c r="AM19">
        <v>2</v>
      </c>
    </row>
    <row r="20" spans="1:39" x14ac:dyDescent="0.15">
      <c r="A20" s="9"/>
      <c r="B20" s="9">
        <v>7</v>
      </c>
      <c r="D20" t="s">
        <v>30</v>
      </c>
      <c r="E20" s="9">
        <v>33</v>
      </c>
      <c r="F20" s="10" t="s">
        <v>92</v>
      </c>
      <c r="G20" s="10" t="s">
        <v>66</v>
      </c>
      <c r="H20" s="11">
        <f>AE20+AA20+L20</f>
        <v>5</v>
      </c>
      <c r="I20" s="11"/>
      <c r="J20" s="11"/>
      <c r="K20" s="22"/>
      <c r="L20">
        <f>(SUM(M20:S20)-T20)*U20+V20</f>
        <v>5</v>
      </c>
      <c r="M20" s="13">
        <v>1</v>
      </c>
      <c r="N20" s="13">
        <v>1</v>
      </c>
      <c r="O20" s="13">
        <v>1</v>
      </c>
      <c r="P20" s="13">
        <v>1</v>
      </c>
      <c r="Q20" s="13">
        <v>1</v>
      </c>
      <c r="R20" s="13"/>
      <c r="S20" s="13"/>
      <c r="T20" s="13"/>
      <c r="U20" s="13">
        <v>1</v>
      </c>
      <c r="V20">
        <f>IF((X20&gt;1),3*W20+Y20,0)</f>
        <v>0</v>
      </c>
      <c r="W20" s="13"/>
      <c r="X20" s="14"/>
      <c r="Y20" s="13"/>
      <c r="Z20" s="15"/>
      <c r="AA20" s="9">
        <f>IF(AC20&gt;1,1,0)+IF(AB20=1,11,0)+IF(AB20=2,7,0)+IF(AB20=3,5,0)+IF(AB20=4,3,0)+IF(AB20=5,2,0)+IF(AB20=6,1,0)</f>
        <v>0</v>
      </c>
      <c r="AB20" s="16"/>
      <c r="AC20" s="13"/>
      <c r="AD20" s="15"/>
      <c r="AE20">
        <f>SUM(AF20:AL20)</f>
        <v>0</v>
      </c>
      <c r="AF20" s="9"/>
      <c r="AG20" s="9"/>
      <c r="AH20" s="9"/>
      <c r="AI20" s="17"/>
      <c r="AJ20" s="9"/>
      <c r="AK20" s="9"/>
    </row>
    <row r="21" spans="1:39" x14ac:dyDescent="0.15">
      <c r="B21" s="9"/>
      <c r="D21" t="s">
        <v>30</v>
      </c>
      <c r="E21" s="9">
        <v>34</v>
      </c>
      <c r="F21" s="10"/>
      <c r="G21" s="10"/>
      <c r="H21" s="11">
        <f>AE21+AA21+L21</f>
        <v>0</v>
      </c>
      <c r="I21" s="11"/>
      <c r="J21" s="11"/>
      <c r="K21" s="12"/>
      <c r="L21">
        <f>(SUM(M21:S21)-T21)*U21+V21</f>
        <v>0</v>
      </c>
      <c r="M21" s="13"/>
      <c r="N21" s="13"/>
      <c r="O21" s="13"/>
      <c r="P21" s="13"/>
      <c r="Q21" s="13"/>
      <c r="R21" s="13"/>
      <c r="S21" s="13"/>
      <c r="T21" s="13"/>
      <c r="U21" s="13">
        <v>1</v>
      </c>
      <c r="V21">
        <f>IF((X21&gt;1),3*W21+Y21,0)</f>
        <v>0</v>
      </c>
      <c r="W21" s="13"/>
      <c r="X21" s="14"/>
      <c r="Y21" s="13"/>
      <c r="Z21" s="15"/>
      <c r="AA21" s="9">
        <f>IF(AC21&gt;1,1,0)+IF(AB21=1,11,0)+IF(AB21=2,7,0)+IF(AB21=3,5,0)+IF(AB21=4,3,0)+IF(AB21=5,2,0)+IF(AB21=6,1,0)</f>
        <v>0</v>
      </c>
      <c r="AB21" s="16"/>
      <c r="AC21" s="13"/>
      <c r="AD21" s="15"/>
      <c r="AE21">
        <f>SUM(AF21:AL21)</f>
        <v>0</v>
      </c>
      <c r="AF21" s="9"/>
      <c r="AG21" s="9"/>
      <c r="AH21" s="9"/>
      <c r="AI21" s="17"/>
      <c r="AJ21" s="9"/>
      <c r="AK21" s="9"/>
    </row>
    <row r="22" spans="1:39" x14ac:dyDescent="0.15">
      <c r="D22" t="s">
        <v>31</v>
      </c>
      <c r="E22" t="s">
        <v>23</v>
      </c>
      <c r="F22" s="1" t="s">
        <v>32</v>
      </c>
      <c r="G22" s="1"/>
      <c r="H22" s="18">
        <f>SUM(H18:H21)</f>
        <v>15</v>
      </c>
      <c r="I22" s="18"/>
      <c r="J22" s="18"/>
      <c r="K22" s="19"/>
      <c r="L22" s="18">
        <f>SUM(L18:L21)</f>
        <v>15</v>
      </c>
      <c r="M22" s="17"/>
      <c r="N22" s="17"/>
      <c r="O22" s="17"/>
      <c r="P22" s="17"/>
      <c r="Q22" s="17"/>
      <c r="R22" s="17"/>
      <c r="S22" s="17"/>
      <c r="T22" s="17"/>
      <c r="U22" s="13"/>
      <c r="V22" s="18">
        <f>SUM(V18:V21)</f>
        <v>0</v>
      </c>
      <c r="W22" s="17"/>
      <c r="X22" s="20"/>
      <c r="Y22" s="17"/>
      <c r="Z22" s="7"/>
      <c r="AA22" s="18">
        <f>SUM(AA18:AA21)</f>
        <v>0</v>
      </c>
      <c r="AB22" s="17"/>
      <c r="AC22" s="17"/>
      <c r="AD22" s="7"/>
      <c r="AE22" s="18">
        <f>SUM(AE18:AE21)</f>
        <v>0</v>
      </c>
      <c r="AF22" s="21"/>
      <c r="AG22" s="21"/>
      <c r="AH22" s="21"/>
      <c r="AI22" s="17"/>
      <c r="AJ22" s="21"/>
      <c r="AK22" s="21"/>
    </row>
    <row r="23" spans="1:39" x14ac:dyDescent="0.15">
      <c r="B23" s="9"/>
      <c r="D23" t="s">
        <v>33</v>
      </c>
      <c r="E23" s="9">
        <v>41</v>
      </c>
      <c r="F23" s="10"/>
      <c r="G23" s="10"/>
      <c r="H23" s="11">
        <f>AE23+AA23+L23</f>
        <v>0</v>
      </c>
      <c r="I23" s="11"/>
      <c r="J23" s="11"/>
      <c r="K23" s="12"/>
      <c r="L23">
        <f>(SUM(M23:S23)-T23)*U23+V23</f>
        <v>0</v>
      </c>
      <c r="M23" s="13"/>
      <c r="N23" s="13"/>
      <c r="O23" s="13"/>
      <c r="P23" s="13"/>
      <c r="Q23" s="13"/>
      <c r="R23" s="13"/>
      <c r="S23" s="13"/>
      <c r="T23" s="13"/>
      <c r="U23" s="13"/>
      <c r="V23">
        <f>IF((X23&gt;1),3*W23+Y23,0)</f>
        <v>0</v>
      </c>
      <c r="W23" s="13"/>
      <c r="X23" s="14"/>
      <c r="Y23" s="13"/>
      <c r="Z23" s="15"/>
      <c r="AA23" s="9">
        <f>IF(AC23&gt;1,1,0)+IF(AB23=1,11,0)+IF(AB23=2,7,0)+IF(AB23=3,5,0)+IF(AB23=4,3,0)+IF(AB23=5,2,0)+IF(AB23=6,1,0)</f>
        <v>0</v>
      </c>
      <c r="AB23" s="16"/>
      <c r="AC23" s="13"/>
      <c r="AD23" s="15"/>
      <c r="AE23">
        <f>SUM(AF23:AL23)</f>
        <v>0</v>
      </c>
      <c r="AF23" s="9"/>
      <c r="AG23" s="9"/>
      <c r="AH23" s="9"/>
      <c r="AI23" s="9"/>
      <c r="AJ23" s="17"/>
      <c r="AK23" s="9"/>
      <c r="AL23" s="9"/>
      <c r="AM23" s="9"/>
    </row>
    <row r="24" spans="1:39" x14ac:dyDescent="0.15">
      <c r="B24" s="9"/>
      <c r="D24" t="s">
        <v>33</v>
      </c>
      <c r="E24" s="9">
        <v>42</v>
      </c>
      <c r="F24" s="10"/>
      <c r="G24" s="1"/>
      <c r="H24" s="11">
        <f>AE24+AA24+L24</f>
        <v>0</v>
      </c>
      <c r="I24" s="11"/>
      <c r="J24" s="11"/>
      <c r="K24" s="12"/>
      <c r="L24">
        <f>(SUM(M24:S24)-T24)*U24+V24</f>
        <v>0</v>
      </c>
      <c r="M24" s="13"/>
      <c r="N24" s="13"/>
      <c r="O24" s="13"/>
      <c r="P24" s="13"/>
      <c r="Q24" s="13"/>
      <c r="R24" s="13"/>
      <c r="S24" s="13"/>
      <c r="T24" s="13"/>
      <c r="U24" s="13"/>
      <c r="V24">
        <f>IF((X24&gt;1),3*W24+Y24,0)</f>
        <v>0</v>
      </c>
      <c r="W24" s="13"/>
      <c r="X24" s="14"/>
      <c r="Y24" s="13"/>
      <c r="Z24" s="15"/>
      <c r="AA24" s="9">
        <f>IF(AC24&gt;1,1,0)+IF(AB24=1,11,0)+IF(AB24=2,7,0)+IF(AB24=3,5,0)+IF(AB24=4,3,0)+IF(AB24=5,2,0)+IF(AB24=6,1,0)</f>
        <v>0</v>
      </c>
      <c r="AB24" s="16"/>
      <c r="AC24" s="13"/>
      <c r="AD24" s="15"/>
      <c r="AE24">
        <f>SUM(AF24:AL24)</f>
        <v>0</v>
      </c>
      <c r="AF24" s="9"/>
      <c r="AG24" s="9"/>
      <c r="AH24" s="9"/>
      <c r="AI24" s="9"/>
      <c r="AJ24" s="17"/>
      <c r="AK24" s="9"/>
      <c r="AL24" s="9"/>
      <c r="AM24" s="9"/>
    </row>
    <row r="25" spans="1:39" x14ac:dyDescent="0.15">
      <c r="D25" t="s">
        <v>33</v>
      </c>
      <c r="E25" s="9">
        <v>43</v>
      </c>
      <c r="F25" s="1"/>
      <c r="G25" s="1"/>
      <c r="H25" s="11">
        <f>AE25+AA25+L25</f>
        <v>0</v>
      </c>
      <c r="I25" s="11"/>
      <c r="J25" s="11"/>
      <c r="K25" s="12"/>
      <c r="L25">
        <f>(SUM(M25:S25)-T25)*U25+V25</f>
        <v>0</v>
      </c>
      <c r="M25" s="13"/>
      <c r="N25" s="13"/>
      <c r="O25" s="13"/>
      <c r="P25" s="13"/>
      <c r="Q25" s="13"/>
      <c r="R25" s="13"/>
      <c r="S25" s="13"/>
      <c r="T25" s="13"/>
      <c r="U25" s="13"/>
      <c r="V25">
        <f>IF((X25&gt;1),3*W25+Y25,0)</f>
        <v>0</v>
      </c>
      <c r="W25" s="13"/>
      <c r="X25" s="14"/>
      <c r="Y25" s="13"/>
      <c r="Z25" s="15"/>
      <c r="AA25" s="9">
        <f>IF(AC25&gt;1,1,0)+IF(AB25=1,11,0)+IF(AB25=2,7,0)+IF(AB25=3,5,0)+IF(AB25=4,3,0)+IF(AB25=5,2,0)+IF(AB25=6,1,0)</f>
        <v>0</v>
      </c>
      <c r="AB25" s="16"/>
      <c r="AC25" s="13"/>
      <c r="AD25" s="15"/>
      <c r="AE25">
        <f>SUM(AF25:AL25)</f>
        <v>0</v>
      </c>
      <c r="AF25" s="9"/>
      <c r="AG25" s="9"/>
      <c r="AH25" s="9"/>
      <c r="AI25" s="9"/>
      <c r="AJ25" s="17"/>
      <c r="AK25" s="9"/>
      <c r="AL25" s="9"/>
      <c r="AM25" s="9"/>
    </row>
    <row r="26" spans="1:39" x14ac:dyDescent="0.15">
      <c r="D26" t="s">
        <v>34</v>
      </c>
      <c r="E26" t="s">
        <v>23</v>
      </c>
      <c r="F26" s="1" t="s">
        <v>35</v>
      </c>
      <c r="G26" s="1"/>
      <c r="H26" s="18">
        <f>SUM(H23:H25)</f>
        <v>0</v>
      </c>
      <c r="I26" s="18"/>
      <c r="J26" s="18"/>
      <c r="K26" s="19"/>
      <c r="L26" s="18">
        <f>SUM(L23:L25)</f>
        <v>0</v>
      </c>
      <c r="M26" s="17"/>
      <c r="N26" s="17"/>
      <c r="O26" s="17"/>
      <c r="P26" s="17"/>
      <c r="Q26" s="17"/>
      <c r="R26" s="17"/>
      <c r="S26" s="17"/>
      <c r="T26" s="17"/>
      <c r="U26" s="13"/>
      <c r="V26" s="18">
        <f>SUM(V23:V25)</f>
        <v>0</v>
      </c>
      <c r="W26" s="17"/>
      <c r="X26" s="17"/>
      <c r="Y26" s="17"/>
      <c r="Z26" s="7"/>
      <c r="AA26" s="18">
        <f>SUM(AA23:AA25)</f>
        <v>0</v>
      </c>
      <c r="AB26" s="17"/>
      <c r="AC26" s="17"/>
      <c r="AD26" s="7"/>
      <c r="AE26" s="18">
        <f>SUM(AE23:AE25)</f>
        <v>0</v>
      </c>
      <c r="AF26" s="21"/>
      <c r="AG26" s="21"/>
      <c r="AH26" s="21"/>
      <c r="AI26" s="21"/>
      <c r="AJ26" s="17"/>
      <c r="AK26" s="17"/>
    </row>
    <row r="27" spans="1:39" x14ac:dyDescent="0.15">
      <c r="B27">
        <v>8</v>
      </c>
      <c r="D27" t="s">
        <v>20</v>
      </c>
      <c r="E27">
        <v>51</v>
      </c>
      <c r="F27" s="1" t="s">
        <v>93</v>
      </c>
      <c r="G27" s="1" t="s">
        <v>67</v>
      </c>
      <c r="H27" s="11">
        <f t="shared" ref="H27:H32" si="0">AE27+AA27+L27</f>
        <v>5</v>
      </c>
      <c r="I27" s="11"/>
      <c r="J27" s="11"/>
      <c r="K27" s="19"/>
      <c r="L27">
        <f t="shared" ref="L27:L32" si="1">(SUM(M27:S27)-T27)*U27+V27</f>
        <v>5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/>
      <c r="S27" s="13"/>
      <c r="T27" s="13"/>
      <c r="U27" s="13">
        <v>1</v>
      </c>
      <c r="V27" s="18"/>
      <c r="W27" s="13"/>
      <c r="X27" s="13"/>
      <c r="Y27" s="13"/>
      <c r="Z27" s="7"/>
      <c r="AA27" s="18"/>
      <c r="AB27" s="16"/>
      <c r="AC27" s="13"/>
      <c r="AD27" s="7"/>
      <c r="AE27">
        <f t="shared" ref="AE27:AE32" si="2">SUM(AF27:AL27)</f>
        <v>0</v>
      </c>
      <c r="AF27" s="9"/>
      <c r="AG27" s="9"/>
      <c r="AH27" s="9"/>
      <c r="AI27" s="9"/>
      <c r="AJ27" s="9"/>
      <c r="AK27" s="17"/>
    </row>
    <row r="28" spans="1:39" x14ac:dyDescent="0.15">
      <c r="B28">
        <v>5</v>
      </c>
      <c r="D28" t="s">
        <v>20</v>
      </c>
      <c r="E28">
        <v>52</v>
      </c>
      <c r="F28" s="1" t="s">
        <v>94</v>
      </c>
      <c r="G28" s="1" t="s">
        <v>70</v>
      </c>
      <c r="H28" s="11">
        <f t="shared" si="0"/>
        <v>5</v>
      </c>
      <c r="I28" s="11"/>
      <c r="J28" s="11"/>
      <c r="K28" s="19"/>
      <c r="L28">
        <f t="shared" si="1"/>
        <v>5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/>
      <c r="S28" s="13"/>
      <c r="T28" s="13"/>
      <c r="U28" s="13">
        <v>1</v>
      </c>
      <c r="V28" s="18"/>
      <c r="W28" s="13"/>
      <c r="X28" s="13"/>
      <c r="Y28" s="13"/>
      <c r="Z28" s="7"/>
      <c r="AA28" s="18"/>
      <c r="AB28" s="16"/>
      <c r="AC28" s="13"/>
      <c r="AD28" s="7"/>
      <c r="AE28">
        <f t="shared" si="2"/>
        <v>0</v>
      </c>
      <c r="AF28" s="9"/>
      <c r="AG28" s="9"/>
      <c r="AH28" s="9"/>
      <c r="AI28" s="9"/>
      <c r="AJ28" s="9"/>
      <c r="AK28" s="17"/>
      <c r="AM28">
        <v>1</v>
      </c>
    </row>
    <row r="29" spans="1:39" x14ac:dyDescent="0.15">
      <c r="B29">
        <v>10</v>
      </c>
      <c r="D29" t="s">
        <v>20</v>
      </c>
      <c r="E29">
        <v>53</v>
      </c>
      <c r="F29" s="1" t="s">
        <v>97</v>
      </c>
      <c r="G29" s="1" t="s">
        <v>68</v>
      </c>
      <c r="H29" s="11">
        <f t="shared" si="0"/>
        <v>5</v>
      </c>
      <c r="I29" s="11"/>
      <c r="J29" s="11"/>
      <c r="K29" s="19"/>
      <c r="L29">
        <f t="shared" si="1"/>
        <v>5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/>
      <c r="S29" s="13"/>
      <c r="T29" s="13"/>
      <c r="U29" s="13">
        <v>1</v>
      </c>
      <c r="V29" s="18"/>
      <c r="W29" s="13"/>
      <c r="X29" s="13"/>
      <c r="Y29" s="13"/>
      <c r="Z29" s="7"/>
      <c r="AA29" s="18"/>
      <c r="AB29" s="16"/>
      <c r="AC29" s="13"/>
      <c r="AD29" s="7"/>
      <c r="AE29">
        <f t="shared" si="2"/>
        <v>0</v>
      </c>
      <c r="AF29" s="9"/>
      <c r="AG29" s="9"/>
      <c r="AH29" s="9"/>
      <c r="AI29" s="9"/>
      <c r="AJ29" s="9"/>
      <c r="AK29" s="17"/>
    </row>
    <row r="30" spans="1:39" x14ac:dyDescent="0.15">
      <c r="B30">
        <v>2</v>
      </c>
      <c r="D30" t="s">
        <v>20</v>
      </c>
      <c r="E30">
        <v>54</v>
      </c>
      <c r="F30" s="1" t="s">
        <v>95</v>
      </c>
      <c r="G30" s="1" t="s">
        <v>69</v>
      </c>
      <c r="H30" s="11">
        <f t="shared" si="0"/>
        <v>4</v>
      </c>
      <c r="I30" s="11"/>
      <c r="J30" s="11"/>
      <c r="K30" s="19"/>
      <c r="L30">
        <f t="shared" si="1"/>
        <v>4</v>
      </c>
      <c r="M30" s="13">
        <v>1</v>
      </c>
      <c r="N30" s="13"/>
      <c r="O30" s="13">
        <v>1</v>
      </c>
      <c r="P30" s="13">
        <v>1</v>
      </c>
      <c r="Q30" s="13">
        <v>1</v>
      </c>
      <c r="R30" s="13"/>
      <c r="S30" s="13"/>
      <c r="T30" s="13"/>
      <c r="U30" s="13">
        <v>1</v>
      </c>
      <c r="V30" s="18"/>
      <c r="W30" s="13"/>
      <c r="X30" s="13"/>
      <c r="Y30" s="13"/>
      <c r="Z30" s="7"/>
      <c r="AA30" s="18"/>
      <c r="AB30" s="16"/>
      <c r="AC30" s="13"/>
      <c r="AD30" s="7"/>
      <c r="AE30">
        <f t="shared" si="2"/>
        <v>0</v>
      </c>
      <c r="AF30" s="9"/>
      <c r="AG30" s="9"/>
      <c r="AH30" s="9"/>
      <c r="AI30" s="9"/>
      <c r="AJ30" s="9"/>
      <c r="AK30" s="17"/>
      <c r="AM30">
        <v>4</v>
      </c>
    </row>
    <row r="31" spans="1:39" x14ac:dyDescent="0.15">
      <c r="B31">
        <v>4</v>
      </c>
      <c r="D31" t="s">
        <v>20</v>
      </c>
      <c r="E31">
        <v>55</v>
      </c>
      <c r="F31" s="1" t="s">
        <v>96</v>
      </c>
      <c r="G31" s="1" t="s">
        <v>98</v>
      </c>
      <c r="H31" s="11">
        <f t="shared" si="0"/>
        <v>5</v>
      </c>
      <c r="I31" s="11"/>
      <c r="J31" s="11"/>
      <c r="K31" s="19"/>
      <c r="L31">
        <f t="shared" si="1"/>
        <v>5</v>
      </c>
      <c r="M31" s="13">
        <v>1</v>
      </c>
      <c r="N31" s="13">
        <v>1</v>
      </c>
      <c r="O31" s="13">
        <v>1</v>
      </c>
      <c r="P31" s="13">
        <v>1</v>
      </c>
      <c r="Q31" s="13">
        <v>1</v>
      </c>
      <c r="R31" s="13"/>
      <c r="S31" s="13"/>
      <c r="T31" s="13"/>
      <c r="U31" s="13">
        <v>1</v>
      </c>
      <c r="V31" s="18"/>
      <c r="W31" s="13"/>
      <c r="X31" s="13"/>
      <c r="Y31" s="13"/>
      <c r="Z31" s="7"/>
      <c r="AA31" s="18"/>
      <c r="AB31" s="16"/>
      <c r="AC31" s="13"/>
      <c r="AD31" s="7"/>
      <c r="AE31">
        <f t="shared" si="2"/>
        <v>0</v>
      </c>
      <c r="AF31" s="9"/>
      <c r="AG31" s="9"/>
      <c r="AH31" s="9"/>
      <c r="AI31" s="9"/>
      <c r="AJ31" s="9"/>
      <c r="AK31" s="17"/>
    </row>
    <row r="32" spans="1:39" x14ac:dyDescent="0.15">
      <c r="D32" t="s">
        <v>20</v>
      </c>
      <c r="E32">
        <v>56</v>
      </c>
      <c r="F32" s="1"/>
      <c r="G32" s="1"/>
      <c r="H32" s="11">
        <f t="shared" si="0"/>
        <v>0</v>
      </c>
      <c r="I32" s="11"/>
      <c r="J32" s="11"/>
      <c r="K32" s="19"/>
      <c r="L32">
        <f t="shared" si="1"/>
        <v>0</v>
      </c>
      <c r="M32" s="13"/>
      <c r="N32" s="13"/>
      <c r="O32" s="13"/>
      <c r="P32" s="13"/>
      <c r="Q32" s="13"/>
      <c r="R32" s="13"/>
      <c r="S32" s="13"/>
      <c r="T32" s="13"/>
      <c r="U32" s="13">
        <v>1</v>
      </c>
      <c r="V32" s="18"/>
      <c r="W32" s="13"/>
      <c r="X32" s="13"/>
      <c r="Y32" s="13"/>
      <c r="Z32" s="7"/>
      <c r="AA32" s="18"/>
      <c r="AB32" s="16"/>
      <c r="AC32" s="13"/>
      <c r="AD32" s="7"/>
      <c r="AE32">
        <f t="shared" si="2"/>
        <v>0</v>
      </c>
      <c r="AF32" s="9"/>
      <c r="AG32" s="9"/>
      <c r="AH32" s="9"/>
      <c r="AI32" s="9"/>
      <c r="AJ32" s="9"/>
      <c r="AK32" s="17"/>
    </row>
    <row r="33" spans="3:37" x14ac:dyDescent="0.15">
      <c r="D33" t="s">
        <v>36</v>
      </c>
      <c r="E33" t="s">
        <v>23</v>
      </c>
      <c r="F33" s="1" t="s">
        <v>37</v>
      </c>
      <c r="G33" s="1"/>
      <c r="H33" s="18">
        <f>SUM(H27:H29)</f>
        <v>15</v>
      </c>
      <c r="I33" s="18"/>
      <c r="J33" s="18"/>
      <c r="K33" s="19"/>
      <c r="L33" s="18">
        <f>SUM(L27:L29)</f>
        <v>15</v>
      </c>
      <c r="M33" s="17"/>
      <c r="N33" s="17"/>
      <c r="O33" s="17"/>
      <c r="P33" s="17"/>
      <c r="Q33" s="17"/>
      <c r="R33" s="17"/>
      <c r="S33" s="17"/>
      <c r="T33" s="17"/>
      <c r="U33" s="13"/>
      <c r="V33" s="18"/>
      <c r="W33" s="17"/>
      <c r="X33" s="17"/>
      <c r="Y33" s="17"/>
      <c r="Z33" s="7"/>
      <c r="AA33" s="18"/>
      <c r="AB33" s="17"/>
      <c r="AC33" s="17"/>
      <c r="AD33" s="7"/>
      <c r="AE33" s="18">
        <f>SUM(AE30:AE32)</f>
        <v>0</v>
      </c>
      <c r="AF33" s="21"/>
      <c r="AG33" s="21"/>
      <c r="AH33" s="21"/>
      <c r="AI33" s="21"/>
      <c r="AJ33" s="17"/>
      <c r="AK33" s="17"/>
    </row>
    <row r="34" spans="3:37" x14ac:dyDescent="0.15">
      <c r="K34" s="7"/>
      <c r="Z34" s="7"/>
      <c r="AD34" s="7"/>
    </row>
    <row r="35" spans="3:37" x14ac:dyDescent="0.15">
      <c r="C35" s="24"/>
      <c r="D35" s="24"/>
      <c r="E35" s="24"/>
      <c r="F35" s="24"/>
      <c r="G35" s="24"/>
    </row>
    <row r="36" spans="3:37" x14ac:dyDescent="0.15">
      <c r="C36" s="24"/>
      <c r="E36" s="24"/>
      <c r="F36" s="24"/>
      <c r="G36" s="24"/>
      <c r="H36" s="24"/>
      <c r="AF36" s="18"/>
      <c r="AG36" s="18"/>
      <c r="AH36" s="18"/>
      <c r="AI36" s="18"/>
      <c r="AJ36" s="18"/>
    </row>
    <row r="37" spans="3:37" x14ac:dyDescent="0.15">
      <c r="C37" s="24"/>
      <c r="E37" s="24"/>
      <c r="F37" s="24"/>
      <c r="G37" s="24"/>
      <c r="H37" s="24"/>
      <c r="AF37" s="18"/>
      <c r="AG37" s="18"/>
      <c r="AH37" s="18"/>
      <c r="AI37" s="18"/>
      <c r="AJ37" s="18"/>
    </row>
    <row r="38" spans="3:37" x14ac:dyDescent="0.15">
      <c r="C38" s="24"/>
      <c r="E38" s="24"/>
      <c r="F38" s="24"/>
      <c r="G38" s="24"/>
      <c r="H38" s="24"/>
      <c r="AF38" s="18"/>
      <c r="AG38" s="18"/>
      <c r="AH38" s="18"/>
      <c r="AI38" s="18"/>
      <c r="AJ38" s="18"/>
    </row>
    <row r="39" spans="3:37" x14ac:dyDescent="0.15">
      <c r="C39" s="24"/>
      <c r="E39" s="24"/>
      <c r="F39" s="24"/>
      <c r="G39" s="24"/>
      <c r="H39" s="24"/>
    </row>
    <row r="40" spans="3:37" x14ac:dyDescent="0.15">
      <c r="C40" s="24"/>
      <c r="D40" s="24"/>
      <c r="E40" s="24"/>
      <c r="F40" s="24"/>
      <c r="G40" s="24"/>
      <c r="H40" s="24"/>
      <c r="AF40" s="18"/>
      <c r="AG40" s="18"/>
      <c r="AH40" s="18"/>
      <c r="AI40" s="18"/>
      <c r="AJ40" s="18"/>
    </row>
    <row r="41" spans="3:37" x14ac:dyDescent="0.15">
      <c r="C41" s="24"/>
      <c r="D41" s="24"/>
      <c r="E41" s="24"/>
      <c r="F41" s="24"/>
      <c r="G41" s="24"/>
      <c r="H41" s="25"/>
      <c r="P41" s="9"/>
      <c r="AA41" s="26"/>
      <c r="AB41" s="26"/>
      <c r="AC41" s="27"/>
      <c r="AF41" s="18"/>
      <c r="AG41" s="18"/>
      <c r="AH41" s="18"/>
      <c r="AI41" s="18"/>
      <c r="AJ41" s="18"/>
    </row>
    <row r="42" spans="3:37" x14ac:dyDescent="0.15">
      <c r="C42" s="24"/>
      <c r="D42" s="24"/>
      <c r="E42" s="24"/>
      <c r="F42" s="24"/>
      <c r="G42" s="24"/>
      <c r="H42" s="25"/>
      <c r="P42" s="9"/>
      <c r="AC42" s="27"/>
      <c r="AF42" s="18"/>
      <c r="AG42" s="18"/>
      <c r="AH42" s="18"/>
      <c r="AI42" s="18"/>
      <c r="AJ42" s="18"/>
    </row>
    <row r="43" spans="3:37" x14ac:dyDescent="0.15">
      <c r="C43" s="24"/>
      <c r="D43" s="24"/>
      <c r="E43" s="24"/>
      <c r="F43" s="24"/>
      <c r="G43" s="24"/>
      <c r="H43" s="25"/>
      <c r="P43" s="9"/>
      <c r="AA43" s="26"/>
      <c r="AB43" s="26"/>
      <c r="AC43" s="27"/>
    </row>
    <row r="44" spans="3:37" x14ac:dyDescent="0.15">
      <c r="C44" s="24"/>
      <c r="D44" s="24"/>
      <c r="E44" s="24"/>
      <c r="F44" s="24"/>
      <c r="G44" s="24"/>
      <c r="H44" s="24"/>
      <c r="AF44" s="18"/>
      <c r="AG44" s="18"/>
      <c r="AH44" s="18"/>
      <c r="AI44" s="18"/>
      <c r="AJ44" s="18"/>
    </row>
    <row r="45" spans="3:37" x14ac:dyDescent="0.15">
      <c r="C45" s="24"/>
      <c r="D45" s="24"/>
      <c r="E45" s="24"/>
      <c r="F45" s="24"/>
      <c r="G45" s="24"/>
      <c r="H45" s="24"/>
      <c r="AF45" s="18"/>
      <c r="AG45" s="18"/>
      <c r="AH45" s="18"/>
      <c r="AI45" s="18"/>
      <c r="AJ45" s="18"/>
    </row>
    <row r="46" spans="3:37" x14ac:dyDescent="0.15">
      <c r="C46" s="24"/>
      <c r="D46" s="24"/>
      <c r="E46" s="24"/>
      <c r="F46" s="24"/>
      <c r="G46" s="24"/>
      <c r="H46" s="24"/>
    </row>
    <row r="47" spans="3:37" x14ac:dyDescent="0.15">
      <c r="C47" s="24"/>
      <c r="D47" s="24"/>
      <c r="E47" s="24"/>
      <c r="F47" s="24"/>
      <c r="G47" s="24"/>
      <c r="H47" s="24"/>
      <c r="AF47" s="18"/>
      <c r="AG47" s="18"/>
      <c r="AH47" s="18"/>
      <c r="AI47" s="18"/>
      <c r="AJ47" s="18"/>
    </row>
    <row r="48" spans="3:37" x14ac:dyDescent="0.15">
      <c r="C48" s="24"/>
      <c r="D48" s="24"/>
      <c r="E48" s="24"/>
      <c r="F48" s="24"/>
      <c r="G48" s="24"/>
      <c r="H48" s="24"/>
      <c r="AF48" s="18"/>
      <c r="AG48" s="18"/>
      <c r="AH48" s="18"/>
      <c r="AI48" s="18"/>
      <c r="AJ48" s="18"/>
    </row>
    <row r="49" spans="3:50" x14ac:dyDescent="0.15">
      <c r="C49" s="24"/>
      <c r="D49" s="24"/>
      <c r="E49" s="24"/>
      <c r="F49" s="24"/>
      <c r="G49" s="24"/>
      <c r="H49" s="24"/>
    </row>
    <row r="50" spans="3:50" x14ac:dyDescent="0.15">
      <c r="C50" s="24"/>
    </row>
    <row r="51" spans="3:50" x14ac:dyDescent="0.15">
      <c r="C51" s="24"/>
      <c r="E51" s="28"/>
      <c r="F51" s="24"/>
      <c r="G51" s="24"/>
      <c r="H51" s="24"/>
      <c r="M51" s="29"/>
      <c r="N51" s="29"/>
      <c r="O51" s="29"/>
      <c r="P51" s="29"/>
      <c r="Q51" s="29"/>
      <c r="R51" s="29"/>
      <c r="S51" s="29"/>
      <c r="T51" s="29"/>
      <c r="U51" s="29"/>
      <c r="V51" s="29"/>
      <c r="AP51" s="24"/>
      <c r="AQ51" s="28"/>
      <c r="AR51" s="24"/>
      <c r="AS51" s="24"/>
      <c r="AT51" s="29"/>
      <c r="AU51" s="29"/>
      <c r="AV51" s="29"/>
      <c r="AW51" s="29"/>
      <c r="AX51" s="29"/>
    </row>
    <row r="52" spans="3:50" x14ac:dyDescent="0.15">
      <c r="C52" s="24"/>
      <c r="D52" s="24"/>
      <c r="E52" s="24"/>
      <c r="F52" s="24"/>
      <c r="G52" s="24"/>
      <c r="H52" s="24"/>
      <c r="AP52" s="24"/>
      <c r="AQ52" s="24"/>
      <c r="AR52" s="24"/>
      <c r="AS52" s="24"/>
    </row>
    <row r="53" spans="3:50" x14ac:dyDescent="0.15">
      <c r="C53" s="24"/>
      <c r="D53" s="24"/>
      <c r="E53" s="24"/>
      <c r="F53" s="24"/>
      <c r="G53" s="24"/>
      <c r="H53" s="24"/>
      <c r="AP53" s="24"/>
      <c r="AQ53" s="24"/>
      <c r="AR53" s="24"/>
      <c r="AS53" s="24"/>
    </row>
    <row r="54" spans="3:50" x14ac:dyDescent="0.15">
      <c r="C54" s="24"/>
      <c r="D54" s="24"/>
      <c r="E54" s="24"/>
      <c r="F54" s="24"/>
      <c r="G54" s="24"/>
      <c r="H54" s="24"/>
      <c r="AP54" s="24"/>
      <c r="AQ54" s="24"/>
      <c r="AR54" s="24"/>
      <c r="AS54" s="24"/>
    </row>
    <row r="55" spans="3:50" x14ac:dyDescent="0.15">
      <c r="C55" s="24"/>
      <c r="D55" s="24"/>
      <c r="E55" s="24"/>
      <c r="F55" s="24"/>
      <c r="G55" s="24"/>
      <c r="H55" s="24"/>
      <c r="AP55" s="24"/>
      <c r="AQ55" s="24"/>
      <c r="AR55" s="24"/>
      <c r="AS55" s="24"/>
    </row>
    <row r="56" spans="3:50" x14ac:dyDescent="0.15">
      <c r="C56" s="24"/>
      <c r="D56" s="24"/>
      <c r="E56" s="24"/>
      <c r="F56" s="24"/>
      <c r="G56" s="24"/>
      <c r="H56" s="24"/>
      <c r="AP56" s="24"/>
      <c r="AQ56" s="24"/>
      <c r="AR56" s="24"/>
      <c r="AS56" s="24"/>
    </row>
    <row r="57" spans="3:50" x14ac:dyDescent="0.15">
      <c r="C57" s="24"/>
      <c r="E57" s="28"/>
      <c r="G57" s="24"/>
      <c r="H57" s="24"/>
    </row>
    <row r="58" spans="3:50" x14ac:dyDescent="0.15">
      <c r="C58" s="24"/>
      <c r="M58" s="24"/>
      <c r="N58" s="24"/>
      <c r="O58" s="24"/>
      <c r="P58" s="24"/>
      <c r="Q58" s="24"/>
      <c r="R58" s="24"/>
      <c r="S58" s="24"/>
    </row>
    <row r="59" spans="3:50" x14ac:dyDescent="0.15">
      <c r="C59" s="24"/>
      <c r="M59" s="24"/>
      <c r="N59" s="24"/>
      <c r="O59" s="24"/>
      <c r="P59" s="24"/>
      <c r="Q59" s="24"/>
      <c r="R59" s="24"/>
      <c r="S59" s="24"/>
    </row>
    <row r="60" spans="3:50" x14ac:dyDescent="0.15">
      <c r="C60" s="24"/>
      <c r="M60" s="24"/>
      <c r="N60" s="24"/>
      <c r="O60" s="24"/>
      <c r="P60" s="24"/>
      <c r="Q60" s="24"/>
      <c r="R60" s="24"/>
      <c r="S60" s="24"/>
    </row>
    <row r="61" spans="3:50" x14ac:dyDescent="0.15">
      <c r="C61" s="24"/>
      <c r="M61" s="24"/>
      <c r="N61" s="24"/>
      <c r="O61" s="24"/>
      <c r="P61" s="24"/>
      <c r="Q61" s="24"/>
      <c r="R61" s="24"/>
      <c r="S61" s="24"/>
    </row>
    <row r="62" spans="3:50" x14ac:dyDescent="0.15">
      <c r="C62" s="24"/>
      <c r="M62" s="24"/>
      <c r="N62" s="24"/>
      <c r="O62" s="24"/>
      <c r="P62" s="24"/>
      <c r="Q62" s="24"/>
      <c r="R62" s="24"/>
      <c r="S62" s="24"/>
    </row>
  </sheetData>
  <phoneticPr fontId="7"/>
  <pageMargins left="0.27569444444444402" right="0.118055555555556" top="0.39374999999999999" bottom="0.74791666666666701" header="0.511811023622047" footer="0.511811023622047"/>
  <pageSetup paperSize="9" scale="11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2"/>
  <sheetViews>
    <sheetView topLeftCell="I24" zoomScale="220" zoomScaleNormal="220" workbookViewId="0">
      <selection activeCell="S33" sqref="S33"/>
    </sheetView>
  </sheetViews>
  <sheetFormatPr defaultColWidth="8.5" defaultRowHeight="13.5" x14ac:dyDescent="0.15"/>
  <cols>
    <col min="1" max="2" width="4" customWidth="1"/>
    <col min="3" max="3" width="2.5" customWidth="1"/>
    <col min="4" max="4" width="15.125" customWidth="1"/>
    <col min="5" max="5" width="4" customWidth="1"/>
    <col min="6" max="6" width="3.75" customWidth="1"/>
    <col min="7" max="7" width="2.375" customWidth="1"/>
    <col min="8" max="8" width="12" customWidth="1"/>
    <col min="9" max="9" width="3" customWidth="1"/>
    <col min="10" max="10" width="3.125" customWidth="1"/>
    <col min="11" max="11" width="1.75" customWidth="1"/>
    <col min="12" max="12" width="11.75" customWidth="1"/>
    <col min="13" max="13" width="2.5" customWidth="1"/>
    <col min="14" max="14" width="3.625" customWidth="1"/>
    <col min="15" max="15" width="2" customWidth="1"/>
    <col min="16" max="16" width="8.375" customWidth="1"/>
    <col min="17" max="17" width="3.25" customWidth="1"/>
    <col min="18" max="18" width="3" customWidth="1"/>
    <col min="19" max="19" width="19.25" customWidth="1"/>
    <col min="20" max="20" width="2.875" customWidth="1"/>
    <col min="21" max="21" width="3.75" customWidth="1"/>
    <col min="23" max="23" width="4" customWidth="1"/>
    <col min="24" max="24" width="3.125" customWidth="1"/>
  </cols>
  <sheetData>
    <row r="1" spans="1:18" ht="12" customHeight="1" x14ac:dyDescent="0.15">
      <c r="D1" t="s">
        <v>42</v>
      </c>
      <c r="E1" t="s">
        <v>43</v>
      </c>
    </row>
    <row r="2" spans="1:18" ht="12" customHeight="1" x14ac:dyDescent="0.15">
      <c r="A2">
        <v>1</v>
      </c>
      <c r="B2" t="s">
        <v>73</v>
      </c>
      <c r="C2" s="38" t="s">
        <v>76</v>
      </c>
      <c r="D2" s="30" t="str">
        <f>leage!$F$2</f>
        <v>アラネア</v>
      </c>
      <c r="E2" s="30">
        <v>0</v>
      </c>
      <c r="F2" t="s">
        <v>45</v>
      </c>
      <c r="I2" t="s">
        <v>43</v>
      </c>
      <c r="L2" t="s">
        <v>46</v>
      </c>
      <c r="P2" t="s">
        <v>47</v>
      </c>
    </row>
    <row r="3" spans="1:18" ht="12" customHeight="1" x14ac:dyDescent="0.15">
      <c r="D3" s="9"/>
      <c r="E3" s="9"/>
      <c r="F3" t="s">
        <v>48</v>
      </c>
      <c r="G3" s="38" t="s">
        <v>76</v>
      </c>
      <c r="H3" s="31" t="str">
        <f>IF(E2=E4,0,IF((E2-E4)&gt;0,D2,D4))</f>
        <v>アラネア</v>
      </c>
      <c r="I3" s="32">
        <v>4</v>
      </c>
      <c r="J3" t="s">
        <v>45</v>
      </c>
    </row>
    <row r="4" spans="1:18" ht="12" customHeight="1" x14ac:dyDescent="0.15">
      <c r="C4" s="39" t="s">
        <v>76</v>
      </c>
      <c r="D4" s="30"/>
      <c r="E4" s="30">
        <v>-1</v>
      </c>
      <c r="F4" t="s">
        <v>50</v>
      </c>
      <c r="J4" t="s">
        <v>51</v>
      </c>
      <c r="M4" t="s">
        <v>43</v>
      </c>
    </row>
    <row r="5" spans="1:18" ht="12" customHeight="1" x14ac:dyDescent="0.15">
      <c r="D5" s="9"/>
      <c r="E5" s="9"/>
      <c r="J5" t="s">
        <v>48</v>
      </c>
      <c r="K5" s="38" t="s">
        <v>76</v>
      </c>
      <c r="L5" s="18" t="str">
        <f>IF(I3=I7,0,IF((I3-I7)&gt;0,H3,H7))</f>
        <v>アラネア</v>
      </c>
      <c r="M5" s="30">
        <v>0</v>
      </c>
      <c r="N5" t="s">
        <v>45</v>
      </c>
    </row>
    <row r="6" spans="1:18" ht="12" customHeight="1" x14ac:dyDescent="0.15">
      <c r="A6">
        <v>2</v>
      </c>
      <c r="B6" t="s">
        <v>60</v>
      </c>
      <c r="C6" s="38" t="s">
        <v>76</v>
      </c>
      <c r="D6" s="30" t="str">
        <f>leage!$F$30</f>
        <v>ラッキーパンチ</v>
      </c>
      <c r="E6" s="30">
        <v>2</v>
      </c>
      <c r="F6" t="s">
        <v>45</v>
      </c>
      <c r="J6" t="s">
        <v>51</v>
      </c>
      <c r="N6" t="s">
        <v>51</v>
      </c>
    </row>
    <row r="7" spans="1:18" ht="12" customHeight="1" x14ac:dyDescent="0.15">
      <c r="D7" s="9"/>
      <c r="E7" s="9"/>
      <c r="F7" t="s">
        <v>48</v>
      </c>
      <c r="G7" s="39" t="s">
        <v>76</v>
      </c>
      <c r="H7" s="31" t="str">
        <f>IF(E6=E8,0,IF((E6-E8)&gt;0,D6,D8))</f>
        <v>ラッキーパンチ</v>
      </c>
      <c r="I7" s="32">
        <v>1</v>
      </c>
      <c r="J7" t="s">
        <v>50</v>
      </c>
      <c r="N7" t="s">
        <v>51</v>
      </c>
    </row>
    <row r="8" spans="1:18" ht="12" customHeight="1" x14ac:dyDescent="0.15">
      <c r="A8">
        <v>3</v>
      </c>
      <c r="B8" t="s">
        <v>73</v>
      </c>
      <c r="C8" s="39" t="s">
        <v>76</v>
      </c>
      <c r="D8" s="30" t="str">
        <f>leage!$F$6</f>
        <v>小雀</v>
      </c>
      <c r="E8" s="30">
        <v>1</v>
      </c>
      <c r="F8" t="s">
        <v>50</v>
      </c>
      <c r="N8" t="s">
        <v>51</v>
      </c>
    </row>
    <row r="9" spans="1:18" ht="12" customHeight="1" x14ac:dyDescent="0.15">
      <c r="E9" s="9"/>
      <c r="N9" t="s">
        <v>48</v>
      </c>
      <c r="O9" s="38" t="s">
        <v>76</v>
      </c>
      <c r="P9" s="31" t="str">
        <f>IF(M5=M13,0,IF((M5-M13)&gt;0,L5,L13))</f>
        <v>エギレム</v>
      </c>
      <c r="Q9" s="32">
        <v>3</v>
      </c>
      <c r="R9" t="s">
        <v>45</v>
      </c>
    </row>
    <row r="10" spans="1:18" ht="12" customHeight="1" x14ac:dyDescent="0.15">
      <c r="A10">
        <v>4</v>
      </c>
      <c r="B10" t="s">
        <v>60</v>
      </c>
      <c r="C10" s="38" t="s">
        <v>76</v>
      </c>
      <c r="D10" s="30" t="str">
        <f>leage!$F$31</f>
        <v>SHEENA</v>
      </c>
      <c r="E10" s="30">
        <v>0</v>
      </c>
      <c r="F10" t="s">
        <v>45</v>
      </c>
      <c r="N10" t="s">
        <v>51</v>
      </c>
      <c r="R10" t="s">
        <v>51</v>
      </c>
    </row>
    <row r="11" spans="1:18" ht="12" customHeight="1" x14ac:dyDescent="0.15">
      <c r="D11" s="9"/>
      <c r="E11" s="9"/>
      <c r="F11" t="s">
        <v>48</v>
      </c>
      <c r="G11" s="38" t="s">
        <v>76</v>
      </c>
      <c r="H11" s="31" t="str">
        <f>IF(E10=E12,0,IF((E10-E12)&gt;0,D10,D12))</f>
        <v>エギレム</v>
      </c>
      <c r="I11" s="32">
        <v>3</v>
      </c>
      <c r="J11" t="s">
        <v>45</v>
      </c>
      <c r="N11" t="s">
        <v>51</v>
      </c>
      <c r="R11" t="s">
        <v>51</v>
      </c>
    </row>
    <row r="12" spans="1:18" ht="12" customHeight="1" x14ac:dyDescent="0.15">
      <c r="A12">
        <v>5</v>
      </c>
      <c r="B12" t="s">
        <v>72</v>
      </c>
      <c r="C12" s="39" t="s">
        <v>76</v>
      </c>
      <c r="D12" s="30" t="str">
        <f>leage!$F$28</f>
        <v>エギレム</v>
      </c>
      <c r="E12" s="30">
        <v>3</v>
      </c>
      <c r="F12" t="s">
        <v>50</v>
      </c>
      <c r="J12" t="s">
        <v>51</v>
      </c>
      <c r="N12" t="s">
        <v>51</v>
      </c>
      <c r="R12" t="s">
        <v>51</v>
      </c>
    </row>
    <row r="13" spans="1:18" ht="12" customHeight="1" x14ac:dyDescent="0.15">
      <c r="E13" s="9"/>
      <c r="J13" t="s">
        <v>48</v>
      </c>
      <c r="K13" s="39" t="s">
        <v>76</v>
      </c>
      <c r="L13" s="18" t="str">
        <f>IF(I11=I15,0,IF((I11-I15)&gt;0,H11,H15))</f>
        <v>エギレム</v>
      </c>
      <c r="M13" s="30">
        <v>3</v>
      </c>
      <c r="N13" t="s">
        <v>50</v>
      </c>
      <c r="R13" t="s">
        <v>51</v>
      </c>
    </row>
    <row r="14" spans="1:18" ht="12" customHeight="1" x14ac:dyDescent="0.15">
      <c r="A14">
        <v>6</v>
      </c>
      <c r="B14" t="s">
        <v>73</v>
      </c>
      <c r="C14" s="38" t="s">
        <v>76</v>
      </c>
      <c r="D14" s="30" t="str">
        <f>leage!$F$5</f>
        <v>アロンダイト</v>
      </c>
      <c r="E14" s="30">
        <v>0</v>
      </c>
      <c r="F14" t="s">
        <v>45</v>
      </c>
      <c r="J14" t="s">
        <v>51</v>
      </c>
      <c r="R14" t="s">
        <v>51</v>
      </c>
    </row>
    <row r="15" spans="1:18" ht="12" customHeight="1" x14ac:dyDescent="0.15">
      <c r="E15" s="9"/>
      <c r="F15" t="s">
        <v>48</v>
      </c>
      <c r="G15" s="39" t="s">
        <v>76</v>
      </c>
      <c r="H15" s="31" t="str">
        <f>IF(E14=E16,0,IF((E14-E16)&gt;0,D14,D16))</f>
        <v>アロンダイト</v>
      </c>
      <c r="I15" s="32">
        <v>1</v>
      </c>
      <c r="J15" t="s">
        <v>50</v>
      </c>
      <c r="R15" t="s">
        <v>51</v>
      </c>
    </row>
    <row r="16" spans="1:18" ht="12" customHeight="1" x14ac:dyDescent="0.15">
      <c r="C16" s="39" t="s">
        <v>76</v>
      </c>
      <c r="D16" s="30">
        <f>leage!$F$99</f>
        <v>0</v>
      </c>
      <c r="E16" s="30">
        <v>-1</v>
      </c>
      <c r="F16" t="s">
        <v>50</v>
      </c>
      <c r="R16" t="s">
        <v>51</v>
      </c>
    </row>
    <row r="17" spans="1:19" ht="12" customHeight="1" x14ac:dyDescent="0.15">
      <c r="D17" s="9"/>
      <c r="E17" s="9"/>
      <c r="R17" t="s">
        <v>51</v>
      </c>
    </row>
    <row r="18" spans="1:19" ht="12" customHeight="1" x14ac:dyDescent="0.15">
      <c r="A18">
        <v>7</v>
      </c>
      <c r="B18" t="s">
        <v>59</v>
      </c>
      <c r="C18" s="38" t="s">
        <v>76</v>
      </c>
      <c r="D18" s="30" t="str">
        <f>leage!$F$20</f>
        <v>ファプシー</v>
      </c>
      <c r="E18" s="30">
        <v>1</v>
      </c>
      <c r="F18" t="s">
        <v>45</v>
      </c>
      <c r="R18" t="s">
        <v>51</v>
      </c>
    </row>
    <row r="19" spans="1:19" ht="12" customHeight="1" x14ac:dyDescent="0.15">
      <c r="D19" s="9"/>
      <c r="E19" s="9"/>
      <c r="F19" t="s">
        <v>48</v>
      </c>
      <c r="G19" s="38" t="s">
        <v>76</v>
      </c>
      <c r="H19" s="31" t="str">
        <f>IF(E18=E20,0,IF((E18-E20)&gt;0,D18,D20))</f>
        <v>ファプシー</v>
      </c>
      <c r="I19" s="32">
        <v>0</v>
      </c>
      <c r="J19" t="s">
        <v>45</v>
      </c>
      <c r="R19" t="s">
        <v>51</v>
      </c>
      <c r="S19" t="s">
        <v>38</v>
      </c>
    </row>
    <row r="20" spans="1:19" ht="12" customHeight="1" x14ac:dyDescent="0.15">
      <c r="A20">
        <v>8</v>
      </c>
      <c r="B20" t="s">
        <v>60</v>
      </c>
      <c r="C20" s="39" t="s">
        <v>76</v>
      </c>
      <c r="D20" s="30" t="str">
        <f>leage!$F$27</f>
        <v>りんばす</v>
      </c>
      <c r="E20" s="30">
        <v>0</v>
      </c>
      <c r="F20" t="s">
        <v>50</v>
      </c>
      <c r="J20" t="s">
        <v>51</v>
      </c>
      <c r="R20" t="s">
        <v>48</v>
      </c>
      <c r="S20" s="31" t="str">
        <f>IF(Q9=Q25,0,IF((Q9-Q25)&gt;0,P9,P25))</f>
        <v>エギレム</v>
      </c>
    </row>
    <row r="21" spans="1:19" ht="12" customHeight="1" x14ac:dyDescent="0.15">
      <c r="D21" s="9"/>
      <c r="E21" s="9"/>
      <c r="J21" t="s">
        <v>48</v>
      </c>
      <c r="K21" s="38" t="s">
        <v>76</v>
      </c>
      <c r="L21" s="18" t="str">
        <f>IF(I19=I23,0,IF((I19-I23)&gt;0,H19,H23))</f>
        <v>デルフィニウムくん</v>
      </c>
      <c r="M21" s="30">
        <v>-1</v>
      </c>
      <c r="N21" t="s">
        <v>45</v>
      </c>
      <c r="R21" t="s">
        <v>51</v>
      </c>
      <c r="S21" t="s">
        <v>58</v>
      </c>
    </row>
    <row r="22" spans="1:19" ht="12" customHeight="1" x14ac:dyDescent="0.15">
      <c r="A22">
        <v>9</v>
      </c>
      <c r="B22" t="s">
        <v>73</v>
      </c>
      <c r="C22" s="38" t="s">
        <v>76</v>
      </c>
      <c r="D22" s="30" t="str">
        <f>leage!$F$3</f>
        <v>デルフィニウムくん</v>
      </c>
      <c r="E22" s="30">
        <v>4</v>
      </c>
      <c r="F22" t="s">
        <v>45</v>
      </c>
      <c r="J22" t="s">
        <v>51</v>
      </c>
      <c r="N22" t="s">
        <v>51</v>
      </c>
      <c r="R22" t="s">
        <v>51</v>
      </c>
    </row>
    <row r="23" spans="1:19" ht="12" customHeight="1" x14ac:dyDescent="0.15">
      <c r="D23" s="9"/>
      <c r="E23" s="9"/>
      <c r="F23" t="s">
        <v>48</v>
      </c>
      <c r="G23" s="39" t="s">
        <v>76</v>
      </c>
      <c r="H23" s="31" t="str">
        <f>IF(E22=E24,0,IF((E22-E24)&gt;0,D22,D24))</f>
        <v>デルフィニウムくん</v>
      </c>
      <c r="I23" s="32">
        <v>3</v>
      </c>
      <c r="J23" t="s">
        <v>50</v>
      </c>
      <c r="N23" t="s">
        <v>51</v>
      </c>
      <c r="R23" t="s">
        <v>51</v>
      </c>
    </row>
    <row r="24" spans="1:19" ht="12" customHeight="1" x14ac:dyDescent="0.15">
      <c r="A24">
        <v>10</v>
      </c>
      <c r="B24" t="s">
        <v>60</v>
      </c>
      <c r="C24" s="39" t="s">
        <v>76</v>
      </c>
      <c r="D24" s="30" t="str">
        <f>leage!$F$29</f>
        <v>BEEF</v>
      </c>
      <c r="E24" s="30">
        <v>-1</v>
      </c>
      <c r="F24" t="s">
        <v>50</v>
      </c>
      <c r="N24" t="s">
        <v>51</v>
      </c>
      <c r="R24" t="s">
        <v>51</v>
      </c>
    </row>
    <row r="25" spans="1:19" ht="12" customHeight="1" x14ac:dyDescent="0.15">
      <c r="D25" s="9"/>
      <c r="E25" s="9"/>
      <c r="N25" t="s">
        <v>48</v>
      </c>
      <c r="O25" s="39" t="s">
        <v>76</v>
      </c>
      <c r="P25" s="31" t="str">
        <f>IF(M21=M29,0,IF((M21-M29)&gt;0,L21,L29))</f>
        <v>元気くん</v>
      </c>
      <c r="Q25" s="32">
        <v>2</v>
      </c>
      <c r="R25" t="s">
        <v>50</v>
      </c>
    </row>
    <row r="26" spans="1:19" ht="12" customHeight="1" x14ac:dyDescent="0.15">
      <c r="A26">
        <v>11</v>
      </c>
      <c r="B26" t="s">
        <v>59</v>
      </c>
      <c r="C26" s="38" t="s">
        <v>76</v>
      </c>
      <c r="D26" s="30" t="str">
        <f>leage!$F$18</f>
        <v>シンプルファイター</v>
      </c>
      <c r="E26" s="30">
        <v>2</v>
      </c>
      <c r="F26" t="s">
        <v>45</v>
      </c>
      <c r="N26" t="s">
        <v>51</v>
      </c>
    </row>
    <row r="27" spans="1:19" ht="12" customHeight="1" x14ac:dyDescent="0.15">
      <c r="D27" s="9"/>
      <c r="E27" s="9"/>
      <c r="F27" t="s">
        <v>48</v>
      </c>
      <c r="G27" s="38" t="s">
        <v>76</v>
      </c>
      <c r="H27" s="31" t="str">
        <f>IF(E26=E28,0,IF((E26-E28)&gt;0,D26,D28))</f>
        <v>シンプルファイター</v>
      </c>
      <c r="I27" s="32">
        <v>1</v>
      </c>
      <c r="J27" t="s">
        <v>45</v>
      </c>
      <c r="N27" t="s">
        <v>51</v>
      </c>
      <c r="S27" t="s">
        <v>53</v>
      </c>
    </row>
    <row r="28" spans="1:19" ht="12" customHeight="1" x14ac:dyDescent="0.15">
      <c r="A28">
        <v>12</v>
      </c>
      <c r="B28" t="s">
        <v>73</v>
      </c>
      <c r="C28" s="39" t="s">
        <v>76</v>
      </c>
      <c r="D28" s="30" t="str">
        <f>leage!$F$4</f>
        <v>おに</v>
      </c>
      <c r="E28" s="30">
        <v>1</v>
      </c>
      <c r="F28" t="s">
        <v>50</v>
      </c>
      <c r="J28" t="s">
        <v>51</v>
      </c>
      <c r="N28" t="s">
        <v>51</v>
      </c>
      <c r="S28" s="31" t="str">
        <f>IF(Q9=Q25,0,IF((Q9-Q25)&gt;0,P25,P9))</f>
        <v>元気くん</v>
      </c>
    </row>
    <row r="29" spans="1:19" ht="12" customHeight="1" x14ac:dyDescent="0.15">
      <c r="D29" s="9"/>
      <c r="E29" s="9"/>
      <c r="J29" t="s">
        <v>48</v>
      </c>
      <c r="K29" s="39" t="s">
        <v>76</v>
      </c>
      <c r="L29" s="18" t="str">
        <f>IF(I27=I31,0,IF((I27-I31)&gt;0,H27,H31))</f>
        <v>元気くん</v>
      </c>
      <c r="M29" s="30">
        <v>0</v>
      </c>
      <c r="N29" t="s">
        <v>50</v>
      </c>
      <c r="S29" t="s">
        <v>74</v>
      </c>
    </row>
    <row r="30" spans="1:19" ht="12" customHeight="1" x14ac:dyDescent="0.15">
      <c r="C30" s="38" t="s">
        <v>76</v>
      </c>
      <c r="D30" s="30"/>
      <c r="E30" s="30">
        <v>-1</v>
      </c>
      <c r="F30" t="s">
        <v>45</v>
      </c>
      <c r="J30" t="s">
        <v>51</v>
      </c>
      <c r="P30" t="s">
        <v>54</v>
      </c>
    </row>
    <row r="31" spans="1:19" ht="12" customHeight="1" x14ac:dyDescent="0.15">
      <c r="D31" s="9"/>
      <c r="E31" s="9"/>
      <c r="F31" t="s">
        <v>48</v>
      </c>
      <c r="G31" s="39" t="s">
        <v>76</v>
      </c>
      <c r="H31" s="31" t="str">
        <f>IF(E30=E32,0,IF((E30-E32)&gt;0,D30,D32))</f>
        <v>元気くん</v>
      </c>
      <c r="I31" s="32">
        <v>3</v>
      </c>
      <c r="J31" t="s">
        <v>50</v>
      </c>
      <c r="O31" s="38" t="s">
        <v>76</v>
      </c>
      <c r="P31" s="33" t="str">
        <f>IF(M5=M13,0,IF((M5-M13)&gt;0,L13,L5))</f>
        <v>アラネア</v>
      </c>
      <c r="Q31" s="34">
        <v>0</v>
      </c>
      <c r="R31" t="s">
        <v>45</v>
      </c>
      <c r="S31" t="s">
        <v>39</v>
      </c>
    </row>
    <row r="32" spans="1:19" ht="12" customHeight="1" x14ac:dyDescent="0.15">
      <c r="A32">
        <v>13</v>
      </c>
      <c r="B32" t="s">
        <v>59</v>
      </c>
      <c r="C32" s="39" t="s">
        <v>76</v>
      </c>
      <c r="D32" s="30" t="str">
        <f>leage!$F$19</f>
        <v>元気くん</v>
      </c>
      <c r="E32" s="30">
        <v>0</v>
      </c>
      <c r="F32" t="s">
        <v>50</v>
      </c>
      <c r="R32" t="s">
        <v>48</v>
      </c>
      <c r="S32" s="31" t="str">
        <f>IF(Q31=Q33,0,IF((Q31-Q33)&gt;0,P31,P33))</f>
        <v>アラネア</v>
      </c>
    </row>
    <row r="33" spans="1:19" ht="12" customHeight="1" x14ac:dyDescent="0.15">
      <c r="O33" s="39" t="s">
        <v>76</v>
      </c>
      <c r="P33" s="33" t="str">
        <f>IF(M21=M29,0,IF((M21-M29)&gt;0,L29,L21))</f>
        <v>デルフィニウムくん</v>
      </c>
      <c r="Q33" s="34">
        <v>-1</v>
      </c>
      <c r="R33" t="s">
        <v>50</v>
      </c>
      <c r="S33" t="s">
        <v>74</v>
      </c>
    </row>
    <row r="34" spans="1:19" ht="12" customHeight="1" x14ac:dyDescent="0.15"/>
    <row r="35" spans="1:19" ht="12" customHeight="1" x14ac:dyDescent="0.15">
      <c r="S35" t="s">
        <v>77</v>
      </c>
    </row>
    <row r="36" spans="1:19" ht="12" customHeight="1" x14ac:dyDescent="0.15">
      <c r="A36">
        <v>1</v>
      </c>
      <c r="D36" s="9" t="s">
        <v>55</v>
      </c>
      <c r="E36" s="9"/>
      <c r="S36" s="35" t="str">
        <f>IF(Q40=Q48,0,IF((Q40-Q48)&gt;0,P40,P48))</f>
        <v>アロンダイト</v>
      </c>
    </row>
    <row r="37" spans="1:19" x14ac:dyDescent="0.15">
      <c r="G37" s="38" t="s">
        <v>76</v>
      </c>
      <c r="H37" s="18" t="str">
        <f>IF(I27=I31,0,IF((I27-I31)&gt;0,H31,H27))</f>
        <v>シンプルファイター</v>
      </c>
      <c r="I37" s="18">
        <v>-1</v>
      </c>
      <c r="J37" t="s">
        <v>45</v>
      </c>
      <c r="S37" t="s">
        <v>74</v>
      </c>
    </row>
    <row r="38" spans="1:19" x14ac:dyDescent="0.15">
      <c r="C38" s="38" t="s">
        <v>76</v>
      </c>
      <c r="D38" s="33">
        <f>IF(E2=E4,0,IF((E2-E4)&gt;0,D4,D2))</f>
        <v>0</v>
      </c>
      <c r="E38" s="33">
        <v>-1</v>
      </c>
      <c r="F38" t="s">
        <v>45</v>
      </c>
      <c r="J38" t="s">
        <v>48</v>
      </c>
      <c r="K38" s="38" t="s">
        <v>76</v>
      </c>
      <c r="L38" s="33" t="str">
        <f>IF(I37=I39,0,IF((I37-I39)&gt;0,H37,H39))</f>
        <v>小雀</v>
      </c>
      <c r="M38" s="34">
        <v>0</v>
      </c>
      <c r="N38" t="s">
        <v>45</v>
      </c>
      <c r="P38" t="s">
        <v>54</v>
      </c>
    </row>
    <row r="39" spans="1:19" x14ac:dyDescent="0.15">
      <c r="F39" t="s">
        <v>48</v>
      </c>
      <c r="G39" s="39" t="s">
        <v>76</v>
      </c>
      <c r="H39" s="31" t="str">
        <f>IF(E38=E40,0,IF((E38-E40)&gt;0,D38,D40))</f>
        <v>小雀</v>
      </c>
      <c r="I39" s="32">
        <v>0</v>
      </c>
      <c r="J39" t="s">
        <v>50</v>
      </c>
      <c r="N39" t="s">
        <v>51</v>
      </c>
    </row>
    <row r="40" spans="1:19" x14ac:dyDescent="0.15">
      <c r="C40" s="39" t="s">
        <v>76</v>
      </c>
      <c r="D40" s="33" t="str">
        <f>IF(E6=E8,0,IF((E6-E8)&gt;0,D8,D6))</f>
        <v>小雀</v>
      </c>
      <c r="E40" s="33">
        <v>0</v>
      </c>
      <c r="F40" t="s">
        <v>50</v>
      </c>
      <c r="N40" t="s">
        <v>48</v>
      </c>
      <c r="O40" s="38" t="s">
        <v>76</v>
      </c>
      <c r="P40" s="18" t="str">
        <f>IF(M38=M42,0,IF((M38-M42)&gt;0,L38,L42))</f>
        <v>ラッキーパンチ</v>
      </c>
      <c r="Q40" s="30">
        <v>0</v>
      </c>
    </row>
    <row r="41" spans="1:19" x14ac:dyDescent="0.15">
      <c r="G41" s="38" t="s">
        <v>76</v>
      </c>
      <c r="H41" s="18" t="str">
        <f>IF(I3=I7,0,IF((I3-I7)&gt;0,H7,H3))</f>
        <v>ラッキーパンチ</v>
      </c>
      <c r="I41" s="30">
        <v>1</v>
      </c>
      <c r="J41" t="s">
        <v>45</v>
      </c>
      <c r="N41" t="s">
        <v>51</v>
      </c>
    </row>
    <row r="42" spans="1:19" x14ac:dyDescent="0.15">
      <c r="C42" s="38" t="s">
        <v>76</v>
      </c>
      <c r="D42" s="33" t="str">
        <f>IF(E10=E12,0,IF((E10-E12)&gt;0,D12,D10))</f>
        <v>SHEENA</v>
      </c>
      <c r="E42" s="33">
        <v>0</v>
      </c>
      <c r="F42" t="s">
        <v>45</v>
      </c>
      <c r="J42" t="s">
        <v>48</v>
      </c>
      <c r="K42" s="39" t="s">
        <v>76</v>
      </c>
      <c r="L42" s="33" t="str">
        <f>IF(I41=I43,0,IF((I41-I43)&gt;0,H41,H43))</f>
        <v>ラッキーパンチ</v>
      </c>
      <c r="M42" s="34">
        <v>1</v>
      </c>
      <c r="N42" t="s">
        <v>50</v>
      </c>
    </row>
    <row r="43" spans="1:19" x14ac:dyDescent="0.15">
      <c r="F43" t="s">
        <v>48</v>
      </c>
      <c r="G43" s="39" t="s">
        <v>76</v>
      </c>
      <c r="H43" s="31" t="str">
        <f>IF(E42=E44,0,IF((E42-E44)&gt;0,D42,D44))</f>
        <v>SHEENA</v>
      </c>
      <c r="I43" s="32">
        <v>0</v>
      </c>
      <c r="J43" t="s">
        <v>50</v>
      </c>
    </row>
    <row r="44" spans="1:19" x14ac:dyDescent="0.15">
      <c r="C44" s="39" t="s">
        <v>76</v>
      </c>
      <c r="D44" s="33">
        <f>IF(E14=E16,0,IF((E14-E16)&gt;0,D16,D14))</f>
        <v>0</v>
      </c>
      <c r="E44" s="33">
        <v>-1</v>
      </c>
      <c r="F44" t="s">
        <v>50</v>
      </c>
    </row>
    <row r="45" spans="1:19" x14ac:dyDescent="0.15">
      <c r="G45" s="38" t="s">
        <v>76</v>
      </c>
      <c r="H45" s="18" t="str">
        <f>IF(I11=I15,0,IF((I11-I15)&gt;0,H15,H11))</f>
        <v>アロンダイト</v>
      </c>
      <c r="I45" s="30">
        <v>2</v>
      </c>
      <c r="J45" t="s">
        <v>45</v>
      </c>
    </row>
    <row r="46" spans="1:19" x14ac:dyDescent="0.15">
      <c r="C46" s="38" t="s">
        <v>76</v>
      </c>
      <c r="D46" s="33" t="str">
        <f>IF(E18=E20,0,IF((E18-E20)&gt;0,D20,D18))</f>
        <v>りんばす</v>
      </c>
      <c r="E46" s="33">
        <v>0</v>
      </c>
      <c r="F46" t="s">
        <v>45</v>
      </c>
      <c r="J46" t="s">
        <v>48</v>
      </c>
      <c r="K46" s="38" t="s">
        <v>76</v>
      </c>
      <c r="L46" s="33" t="str">
        <f>IF(I45=I47,0,IF((I45-I47)&gt;0,H45,H47))</f>
        <v>アロンダイト</v>
      </c>
      <c r="M46" s="34">
        <v>0</v>
      </c>
      <c r="N46" t="s">
        <v>45</v>
      </c>
    </row>
    <row r="47" spans="1:19" x14ac:dyDescent="0.15">
      <c r="F47" t="s">
        <v>48</v>
      </c>
      <c r="G47" s="39" t="s">
        <v>76</v>
      </c>
      <c r="H47" s="31" t="str">
        <f>IF(E46=E48,0,IF((E46-E48)&gt;0,D46,D48))</f>
        <v>りんばす</v>
      </c>
      <c r="I47" s="32">
        <v>0</v>
      </c>
      <c r="J47" t="s">
        <v>50</v>
      </c>
      <c r="N47" t="s">
        <v>51</v>
      </c>
    </row>
    <row r="48" spans="1:19" x14ac:dyDescent="0.15">
      <c r="C48" s="39" t="s">
        <v>76</v>
      </c>
      <c r="D48" s="33" t="str">
        <f>IF(E22=E24,0,IF((E22-E24)&gt;0,D24,D22))</f>
        <v>BEEF</v>
      </c>
      <c r="E48" s="33">
        <v>-1</v>
      </c>
      <c r="F48" t="s">
        <v>50</v>
      </c>
      <c r="N48" t="s">
        <v>48</v>
      </c>
      <c r="O48" s="39" t="s">
        <v>76</v>
      </c>
      <c r="P48" s="18" t="str">
        <f>IF(M46=M50,0,IF((M46-M50)&gt;0,L46,L50))</f>
        <v>アロンダイト</v>
      </c>
      <c r="Q48" s="30">
        <v>3</v>
      </c>
    </row>
    <row r="49" spans="2:25" x14ac:dyDescent="0.15">
      <c r="G49" s="38" t="s">
        <v>76</v>
      </c>
      <c r="H49" s="18" t="str">
        <f>IF(I19=I23,0,IF((I19-I23)&gt;0,H23,H19))</f>
        <v>ファプシー</v>
      </c>
      <c r="I49" s="30">
        <v>0</v>
      </c>
      <c r="J49" t="s">
        <v>45</v>
      </c>
      <c r="N49" t="s">
        <v>51</v>
      </c>
    </row>
    <row r="50" spans="2:25" x14ac:dyDescent="0.15">
      <c r="C50" s="38" t="s">
        <v>76</v>
      </c>
      <c r="D50" s="33" t="str">
        <f>IF(E26=E28,0,IF((E26-E28)&gt;0,D28,D26))</f>
        <v>おに</v>
      </c>
      <c r="E50" s="33">
        <v>0</v>
      </c>
      <c r="F50" t="s">
        <v>45</v>
      </c>
      <c r="J50" t="s">
        <v>48</v>
      </c>
      <c r="K50" s="39" t="s">
        <v>76</v>
      </c>
      <c r="L50" s="33" t="str">
        <f>IF(I49=I51,0,IF((I49-I51)&gt;0,H49,H51))</f>
        <v>おに</v>
      </c>
      <c r="M50" s="34">
        <v>-1</v>
      </c>
      <c r="N50" t="s">
        <v>50</v>
      </c>
    </row>
    <row r="51" spans="2:25" x14ac:dyDescent="0.15">
      <c r="F51" t="s">
        <v>48</v>
      </c>
      <c r="G51" s="39" t="s">
        <v>76</v>
      </c>
      <c r="H51" s="31" t="str">
        <f>IF(E50=E52,0,IF((E50-E52)&gt;0,D50,D52))</f>
        <v>おに</v>
      </c>
      <c r="I51" s="32">
        <v>3</v>
      </c>
      <c r="J51" t="s">
        <v>50</v>
      </c>
    </row>
    <row r="52" spans="2:25" x14ac:dyDescent="0.15">
      <c r="C52" s="39" t="s">
        <v>76</v>
      </c>
      <c r="D52" s="33">
        <f>IF(E30=E32,0,IF((E30-E32)&gt;0,D32,D30))</f>
        <v>0</v>
      </c>
      <c r="E52" s="33">
        <v>-1</v>
      </c>
      <c r="F52" t="s">
        <v>50</v>
      </c>
    </row>
    <row r="55" spans="2:25" x14ac:dyDescent="0.15">
      <c r="D55" t="s">
        <v>56</v>
      </c>
    </row>
    <row r="57" spans="2:25" x14ac:dyDescent="0.15">
      <c r="D57" s="35"/>
      <c r="E57" s="35"/>
      <c r="F57" s="35"/>
      <c r="G57" s="35"/>
      <c r="H57" s="35">
        <f>D58</f>
        <v>0</v>
      </c>
      <c r="I57" s="35"/>
      <c r="J57" s="35"/>
      <c r="K57" s="35"/>
      <c r="L57" s="35">
        <f>D59</f>
        <v>0</v>
      </c>
      <c r="M57" s="35"/>
      <c r="N57" s="35"/>
      <c r="O57" s="35"/>
      <c r="P57" s="35">
        <f>D60</f>
        <v>0</v>
      </c>
      <c r="Q57" s="35"/>
      <c r="R57" s="35"/>
      <c r="S57" s="35">
        <f>D61</f>
        <v>0</v>
      </c>
      <c r="T57" s="35"/>
      <c r="U57" s="35"/>
      <c r="V57" s="35">
        <f>D62</f>
        <v>0</v>
      </c>
      <c r="W57" s="35"/>
      <c r="X57" s="35"/>
      <c r="Y57" s="35"/>
    </row>
    <row r="58" spans="2:25" x14ac:dyDescent="0.15">
      <c r="B58" t="s">
        <v>44</v>
      </c>
      <c r="E58" s="36">
        <f t="shared" ref="E58:E63" si="0">F58+J58+N58+R58+U58+X58</f>
        <v>6</v>
      </c>
      <c r="F58" s="17"/>
      <c r="G58" s="17"/>
      <c r="H58" s="17"/>
      <c r="I58" s="35"/>
      <c r="J58">
        <v>3</v>
      </c>
      <c r="L58">
        <v>3</v>
      </c>
      <c r="M58" s="35"/>
      <c r="N58">
        <v>3</v>
      </c>
      <c r="P58">
        <v>3</v>
      </c>
      <c r="Q58" s="35"/>
      <c r="R58">
        <v>0</v>
      </c>
      <c r="S58">
        <v>0</v>
      </c>
      <c r="T58" s="35"/>
      <c r="W58" s="35"/>
    </row>
    <row r="59" spans="2:25" x14ac:dyDescent="0.15">
      <c r="B59" t="s">
        <v>49</v>
      </c>
      <c r="E59" s="36">
        <f t="shared" si="0"/>
        <v>0</v>
      </c>
      <c r="F59">
        <v>0</v>
      </c>
      <c r="H59">
        <v>1</v>
      </c>
      <c r="I59" s="17"/>
      <c r="J59" s="17"/>
      <c r="K59" s="17"/>
      <c r="L59" s="17"/>
      <c r="M59" s="35"/>
      <c r="N59">
        <v>0</v>
      </c>
      <c r="Q59" s="35"/>
      <c r="R59">
        <v>0</v>
      </c>
      <c r="T59" s="35"/>
      <c r="W59" s="35"/>
    </row>
    <row r="60" spans="2:25" x14ac:dyDescent="0.15">
      <c r="B60" t="s">
        <v>41</v>
      </c>
      <c r="E60" s="36">
        <f t="shared" si="0"/>
        <v>4</v>
      </c>
      <c r="F60">
        <v>0</v>
      </c>
      <c r="H60">
        <v>0</v>
      </c>
      <c r="I60" s="35"/>
      <c r="J60">
        <v>3</v>
      </c>
      <c r="L60">
        <v>3</v>
      </c>
      <c r="M60" s="17"/>
      <c r="N60" s="17"/>
      <c r="O60" s="17"/>
      <c r="P60" s="17"/>
      <c r="Q60" s="35"/>
      <c r="R60">
        <v>1</v>
      </c>
      <c r="S60">
        <v>1</v>
      </c>
      <c r="T60" s="35"/>
      <c r="U60">
        <v>0</v>
      </c>
      <c r="W60" s="35"/>
    </row>
    <row r="61" spans="2:25" x14ac:dyDescent="0.15">
      <c r="B61" t="s">
        <v>52</v>
      </c>
      <c r="E61" s="36">
        <f t="shared" si="0"/>
        <v>7</v>
      </c>
      <c r="F61">
        <v>3</v>
      </c>
      <c r="H61">
        <v>3</v>
      </c>
      <c r="I61" s="35"/>
      <c r="J61">
        <v>3</v>
      </c>
      <c r="L61">
        <v>3</v>
      </c>
      <c r="M61" s="35"/>
      <c r="N61">
        <v>1</v>
      </c>
      <c r="P61">
        <v>1</v>
      </c>
      <c r="Q61" s="17"/>
      <c r="R61" s="17"/>
      <c r="S61" s="17"/>
      <c r="T61" s="35"/>
      <c r="W61" s="35"/>
    </row>
    <row r="62" spans="2:25" x14ac:dyDescent="0.15">
      <c r="B62" t="s">
        <v>40</v>
      </c>
      <c r="E62" s="36">
        <f t="shared" si="0"/>
        <v>0</v>
      </c>
      <c r="I62" s="35"/>
      <c r="M62" s="35"/>
      <c r="Q62" s="35"/>
      <c r="T62" s="17"/>
      <c r="U62" s="17"/>
      <c r="V62" s="17"/>
      <c r="W62" s="35"/>
    </row>
    <row r="63" spans="2:25" x14ac:dyDescent="0.15">
      <c r="D63" s="18"/>
      <c r="E63" s="36">
        <f t="shared" si="0"/>
        <v>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7"/>
      <c r="X63" s="17"/>
      <c r="Y63" s="17"/>
    </row>
    <row r="65" spans="4:5" x14ac:dyDescent="0.15">
      <c r="E65" t="s">
        <v>57</v>
      </c>
    </row>
    <row r="67" spans="4:5" x14ac:dyDescent="0.15">
      <c r="D67" t="s">
        <v>74</v>
      </c>
    </row>
    <row r="68" spans="4:5" x14ac:dyDescent="0.15">
      <c r="D68" s="1" t="s">
        <v>32</v>
      </c>
    </row>
    <row r="69" spans="4:5" x14ac:dyDescent="0.15">
      <c r="D69" t="s">
        <v>100</v>
      </c>
    </row>
    <row r="70" spans="4:5" x14ac:dyDescent="0.15">
      <c r="D70" s="1" t="s">
        <v>99</v>
      </c>
    </row>
    <row r="71" spans="4:5" x14ac:dyDescent="0.15">
      <c r="D71" t="s">
        <v>75</v>
      </c>
    </row>
    <row r="72" spans="4:5" x14ac:dyDescent="0.15">
      <c r="D72" t="s">
        <v>58</v>
      </c>
    </row>
  </sheetData>
  <phoneticPr fontId="7"/>
  <dataValidations count="2">
    <dataValidation type="whole" allowBlank="1" showInputMessage="1" showErrorMessage="1" errorTitle="残ポイント" sqref="I3 I7 Q9 I11 I15 I19 I23 Q25 I27 I31 M38 I39 M42 I43 I51 M46 I47 M50" xr:uid="{00000000-0002-0000-0300-000000000000}">
      <formula1>-2</formula1>
      <formula2>6</formula2>
    </dataValidation>
    <dataValidation type="whole" allowBlank="1" showInputMessage="1" showErrorMessage="1" errorTitle="残ポイント" error="残りライフポイントを入力" promptTitle="ポイントは？" prompt="不戦敗はー２、棄権はー１　で入力_x000a_" sqref="E2 E4 M5 E6 E8 E10 E12 M13 E14 E16 E18 E20 M21 E22 E24 E26 E28 M29 E30 Q31 E32 Q33 Q40 I41 I45 Q48 I49" xr:uid="{00000000-0002-0000-0300-000001000000}">
      <formula1>-2</formula1>
      <formula2>6</formula2>
    </dataValidation>
  </dataValidations>
  <pageMargins left="0.43333333333333302" right="0.43333333333333302" top="0.74791666666666701" bottom="0.74791666666666701" header="0.511811023622047" footer="0.511811023622047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4AE61-A445-4CFE-BB36-5715E3B93C41}">
  <dimension ref="B4:O13"/>
  <sheetViews>
    <sheetView workbookViewId="0">
      <selection activeCell="D14" sqref="D14"/>
    </sheetView>
  </sheetViews>
  <sheetFormatPr defaultRowHeight="13.5" x14ac:dyDescent="0.15"/>
  <cols>
    <col min="3" max="3" width="12.375" customWidth="1"/>
    <col min="4" max="4" width="3.5" customWidth="1"/>
  </cols>
  <sheetData>
    <row r="4" spans="2:15" x14ac:dyDescent="0.15">
      <c r="E4" t="s">
        <v>78</v>
      </c>
    </row>
    <row r="5" spans="2:15" x14ac:dyDescent="0.15">
      <c r="C5" t="s">
        <v>79</v>
      </c>
      <c r="E5">
        <f>B6</f>
        <v>1</v>
      </c>
      <c r="F5">
        <f>B7</f>
        <v>2</v>
      </c>
      <c r="G5">
        <f>B8</f>
        <v>3</v>
      </c>
      <c r="H5">
        <f>B9</f>
        <v>4</v>
      </c>
      <c r="I5">
        <v>5</v>
      </c>
      <c r="J5">
        <v>6</v>
      </c>
      <c r="K5">
        <v>7</v>
      </c>
      <c r="L5">
        <v>8</v>
      </c>
      <c r="N5" t="s">
        <v>80</v>
      </c>
      <c r="O5" t="s">
        <v>81</v>
      </c>
    </row>
    <row r="6" spans="2:15" x14ac:dyDescent="0.15">
      <c r="B6">
        <v>1</v>
      </c>
      <c r="D6">
        <f>SUM(E6:L6)</f>
        <v>0</v>
      </c>
      <c r="E6" s="40"/>
    </row>
    <row r="7" spans="2:15" x14ac:dyDescent="0.15">
      <c r="B7">
        <v>2</v>
      </c>
      <c r="D7">
        <f>SUM(E7:L7)</f>
        <v>0</v>
      </c>
      <c r="F7" s="40"/>
    </row>
    <row r="8" spans="2:15" x14ac:dyDescent="0.15">
      <c r="B8">
        <v>3</v>
      </c>
      <c r="D8">
        <f>SUM(E8:L8)</f>
        <v>0</v>
      </c>
      <c r="G8" s="40"/>
    </row>
    <row r="9" spans="2:15" x14ac:dyDescent="0.15">
      <c r="B9">
        <v>4</v>
      </c>
      <c r="D9">
        <f>SUM(E9:L9)</f>
        <v>0</v>
      </c>
      <c r="H9" s="40"/>
    </row>
    <row r="10" spans="2:15" x14ac:dyDescent="0.15">
      <c r="B10">
        <v>5</v>
      </c>
      <c r="D10">
        <f>SUM(E10:L10)</f>
        <v>0</v>
      </c>
      <c r="I10" s="40"/>
    </row>
    <row r="11" spans="2:15" x14ac:dyDescent="0.15">
      <c r="B11">
        <v>6</v>
      </c>
      <c r="D11">
        <f>SUM(E11:L11)</f>
        <v>0</v>
      </c>
      <c r="J11" s="40"/>
    </row>
    <row r="12" spans="2:15" x14ac:dyDescent="0.15">
      <c r="B12">
        <v>7</v>
      </c>
      <c r="D12">
        <f>SUM(E12:L12)</f>
        <v>0</v>
      </c>
      <c r="K12" s="40"/>
    </row>
    <row r="13" spans="2:15" x14ac:dyDescent="0.15">
      <c r="B13">
        <v>8</v>
      </c>
      <c r="D13">
        <f>SUM(E13:L13)</f>
        <v>0</v>
      </c>
      <c r="L13" s="40"/>
    </row>
  </sheetData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5FBB-18B9-4493-8B97-B17DF7EB9969}">
  <sheetPr>
    <pageSetUpPr fitToPage="1"/>
  </sheetPr>
  <dimension ref="A1:Y67"/>
  <sheetViews>
    <sheetView zoomScale="150" zoomScaleNormal="150" workbookViewId="0">
      <selection activeCell="D1" sqref="D1"/>
    </sheetView>
  </sheetViews>
  <sheetFormatPr defaultColWidth="8.5" defaultRowHeight="13.5" x14ac:dyDescent="0.15"/>
  <cols>
    <col min="1" max="2" width="4" customWidth="1"/>
    <col min="3" max="3" width="2.5" customWidth="1"/>
    <col min="4" max="4" width="15.125" customWidth="1"/>
    <col min="5" max="5" width="4" customWidth="1"/>
    <col min="6" max="6" width="3.75" customWidth="1"/>
    <col min="7" max="7" width="2.375" customWidth="1"/>
    <col min="8" max="8" width="12" customWidth="1"/>
    <col min="9" max="9" width="3" customWidth="1"/>
    <col min="10" max="10" width="3.125" customWidth="1"/>
    <col min="11" max="11" width="1.75" customWidth="1"/>
    <col min="12" max="12" width="11.75" customWidth="1"/>
    <col min="13" max="13" width="2.5" customWidth="1"/>
    <col min="14" max="14" width="3.625" customWidth="1"/>
    <col min="15" max="15" width="2" customWidth="1"/>
    <col min="16" max="16" width="8.375" customWidth="1"/>
    <col min="17" max="17" width="3.25" customWidth="1"/>
    <col min="18" max="18" width="3" customWidth="1"/>
    <col min="19" max="19" width="19.25" customWidth="1"/>
    <col min="20" max="20" width="2.875" customWidth="1"/>
    <col min="21" max="21" width="3.75" customWidth="1"/>
    <col min="23" max="23" width="4" customWidth="1"/>
    <col min="24" max="24" width="3.125" customWidth="1"/>
  </cols>
  <sheetData>
    <row r="1" spans="1:18" ht="12" customHeight="1" x14ac:dyDescent="0.15">
      <c r="D1" t="s">
        <v>42</v>
      </c>
      <c r="E1" t="s">
        <v>43</v>
      </c>
    </row>
    <row r="2" spans="1:18" ht="12" customHeight="1" x14ac:dyDescent="0.15">
      <c r="A2">
        <v>1</v>
      </c>
      <c r="B2" t="s">
        <v>60</v>
      </c>
      <c r="C2" s="38" t="s">
        <v>76</v>
      </c>
      <c r="D2" s="30"/>
      <c r="E2" s="30">
        <v>0</v>
      </c>
      <c r="F2" t="s">
        <v>45</v>
      </c>
      <c r="I2" t="s">
        <v>43</v>
      </c>
      <c r="L2" t="s">
        <v>46</v>
      </c>
      <c r="P2" t="s">
        <v>47</v>
      </c>
    </row>
    <row r="3" spans="1:18" ht="12" customHeight="1" x14ac:dyDescent="0.15">
      <c r="D3" s="9"/>
      <c r="E3" s="9"/>
      <c r="F3" t="s">
        <v>48</v>
      </c>
      <c r="G3" s="38" t="s">
        <v>76</v>
      </c>
      <c r="H3" s="31">
        <f>IF(E2=E4,0,IF((E2-E4)&gt;0,D2,D4))</f>
        <v>0</v>
      </c>
      <c r="I3" s="32">
        <v>0</v>
      </c>
      <c r="J3" t="s">
        <v>45</v>
      </c>
    </row>
    <row r="4" spans="1:18" ht="12" customHeight="1" x14ac:dyDescent="0.15">
      <c r="A4">
        <v>2</v>
      </c>
      <c r="C4" s="39" t="s">
        <v>76</v>
      </c>
      <c r="D4" s="30"/>
      <c r="E4" s="30">
        <v>-1</v>
      </c>
      <c r="F4" t="s">
        <v>50</v>
      </c>
      <c r="J4" t="s">
        <v>51</v>
      </c>
      <c r="M4" t="s">
        <v>43</v>
      </c>
    </row>
    <row r="5" spans="1:18" ht="12" customHeight="1" x14ac:dyDescent="0.15">
      <c r="D5" s="9"/>
      <c r="E5" s="9"/>
      <c r="J5" t="s">
        <v>48</v>
      </c>
      <c r="K5" s="38" t="s">
        <v>76</v>
      </c>
      <c r="L5" s="18">
        <f>IF(I3=I7,0,IF((I3-I7)&gt;0,H3,H7))</f>
        <v>0</v>
      </c>
      <c r="M5" s="30">
        <v>1</v>
      </c>
      <c r="N5" t="s">
        <v>45</v>
      </c>
    </row>
    <row r="6" spans="1:18" ht="12" customHeight="1" x14ac:dyDescent="0.15">
      <c r="A6">
        <v>3</v>
      </c>
      <c r="B6" t="s">
        <v>73</v>
      </c>
      <c r="C6" s="38" t="s">
        <v>76</v>
      </c>
      <c r="D6" s="30"/>
      <c r="E6" s="30">
        <v>2</v>
      </c>
      <c r="F6" t="s">
        <v>45</v>
      </c>
      <c r="J6" t="s">
        <v>51</v>
      </c>
      <c r="N6" t="s">
        <v>51</v>
      </c>
    </row>
    <row r="7" spans="1:18" ht="12" customHeight="1" x14ac:dyDescent="0.15">
      <c r="D7" s="9"/>
      <c r="E7" s="9"/>
      <c r="F7" t="s">
        <v>48</v>
      </c>
      <c r="G7" s="39" t="s">
        <v>76</v>
      </c>
      <c r="H7" s="31">
        <f>IF(E6=E8,0,IF((E6-E8)&gt;0,D6,D8))</f>
        <v>0</v>
      </c>
      <c r="I7" s="32">
        <v>1</v>
      </c>
      <c r="J7" t="s">
        <v>50</v>
      </c>
      <c r="N7" t="s">
        <v>51</v>
      </c>
    </row>
    <row r="8" spans="1:18" ht="12" customHeight="1" x14ac:dyDescent="0.15">
      <c r="A8">
        <v>4</v>
      </c>
      <c r="B8" t="s">
        <v>71</v>
      </c>
      <c r="C8" s="39" t="s">
        <v>76</v>
      </c>
      <c r="D8" s="30"/>
      <c r="E8" s="30">
        <v>0</v>
      </c>
      <c r="F8" t="s">
        <v>50</v>
      </c>
      <c r="N8" t="s">
        <v>51</v>
      </c>
    </row>
    <row r="9" spans="1:18" ht="12" customHeight="1" x14ac:dyDescent="0.15">
      <c r="E9" s="9"/>
      <c r="N9" t="s">
        <v>48</v>
      </c>
      <c r="O9" s="38" t="s">
        <v>76</v>
      </c>
      <c r="P9" s="31">
        <f>IF(M5=M13,0,IF((M5-M13)&gt;0,L5,L13))</f>
        <v>0</v>
      </c>
      <c r="Q9" s="32">
        <v>1</v>
      </c>
      <c r="R9" t="s">
        <v>45</v>
      </c>
    </row>
    <row r="10" spans="1:18" ht="12" customHeight="1" x14ac:dyDescent="0.15">
      <c r="A10">
        <v>5</v>
      </c>
      <c r="B10" t="s">
        <v>73</v>
      </c>
      <c r="C10" s="38" t="s">
        <v>76</v>
      </c>
      <c r="D10" s="30"/>
      <c r="E10" s="30">
        <v>2</v>
      </c>
      <c r="F10" t="s">
        <v>45</v>
      </c>
      <c r="N10" t="s">
        <v>51</v>
      </c>
      <c r="R10" t="s">
        <v>51</v>
      </c>
    </row>
    <row r="11" spans="1:18" ht="12" customHeight="1" x14ac:dyDescent="0.15">
      <c r="D11" s="9"/>
      <c r="E11" s="9"/>
      <c r="F11" t="s">
        <v>48</v>
      </c>
      <c r="G11" s="38" t="s">
        <v>76</v>
      </c>
      <c r="H11" s="31">
        <f>IF(E10=E12,0,IF((E10-E12)&gt;0,D10,D12))</f>
        <v>0</v>
      </c>
      <c r="I11" s="32">
        <v>2</v>
      </c>
      <c r="J11" t="s">
        <v>45</v>
      </c>
      <c r="N11" t="s">
        <v>51</v>
      </c>
      <c r="R11" t="s">
        <v>51</v>
      </c>
    </row>
    <row r="12" spans="1:18" ht="12" customHeight="1" x14ac:dyDescent="0.15">
      <c r="A12">
        <v>6</v>
      </c>
      <c r="B12" t="s">
        <v>72</v>
      </c>
      <c r="C12" s="39" t="s">
        <v>76</v>
      </c>
      <c r="D12" s="30"/>
      <c r="E12" s="30">
        <v>1</v>
      </c>
      <c r="F12" t="s">
        <v>50</v>
      </c>
      <c r="J12" t="s">
        <v>51</v>
      </c>
      <c r="N12" t="s">
        <v>51</v>
      </c>
      <c r="R12" t="s">
        <v>51</v>
      </c>
    </row>
    <row r="13" spans="1:18" ht="12" customHeight="1" x14ac:dyDescent="0.15">
      <c r="E13" s="9"/>
      <c r="J13" t="s">
        <v>48</v>
      </c>
      <c r="K13" s="39" t="s">
        <v>76</v>
      </c>
      <c r="L13" s="18">
        <f>IF(I11=I15,0,IF((I11-I15)&gt;0,H11,H15))</f>
        <v>0</v>
      </c>
      <c r="M13" s="30">
        <v>2</v>
      </c>
      <c r="N13" t="s">
        <v>50</v>
      </c>
      <c r="R13" t="s">
        <v>51</v>
      </c>
    </row>
    <row r="14" spans="1:18" ht="12" customHeight="1" x14ac:dyDescent="0.15">
      <c r="A14">
        <v>7</v>
      </c>
      <c r="B14" t="s">
        <v>59</v>
      </c>
      <c r="C14" s="38" t="s">
        <v>76</v>
      </c>
      <c r="D14" s="30"/>
      <c r="E14" s="30">
        <v>-1</v>
      </c>
      <c r="F14" t="s">
        <v>45</v>
      </c>
      <c r="J14" t="s">
        <v>51</v>
      </c>
      <c r="R14" t="s">
        <v>51</v>
      </c>
    </row>
    <row r="15" spans="1:18" ht="12" customHeight="1" x14ac:dyDescent="0.15">
      <c r="E15" s="9"/>
      <c r="F15" t="s">
        <v>48</v>
      </c>
      <c r="G15" s="39" t="s">
        <v>76</v>
      </c>
      <c r="H15" s="31">
        <f>IF(E14=E16,0,IF((E14-E16)&gt;0,D14,D16))</f>
        <v>0</v>
      </c>
      <c r="I15" s="32">
        <v>1</v>
      </c>
      <c r="J15" t="s">
        <v>50</v>
      </c>
      <c r="R15" t="s">
        <v>51</v>
      </c>
    </row>
    <row r="16" spans="1:18" ht="12" customHeight="1" x14ac:dyDescent="0.15">
      <c r="A16">
        <v>8</v>
      </c>
      <c r="B16" t="s">
        <v>60</v>
      </c>
      <c r="C16" s="39" t="s">
        <v>76</v>
      </c>
      <c r="D16" s="30"/>
      <c r="E16" s="30">
        <v>0</v>
      </c>
      <c r="F16" t="s">
        <v>50</v>
      </c>
      <c r="R16" t="s">
        <v>51</v>
      </c>
    </row>
    <row r="17" spans="1:19" ht="12" customHeight="1" x14ac:dyDescent="0.15">
      <c r="D17" s="9"/>
      <c r="E17" s="9"/>
      <c r="R17" t="s">
        <v>51</v>
      </c>
    </row>
    <row r="18" spans="1:19" ht="12" customHeight="1" x14ac:dyDescent="0.15">
      <c r="A18">
        <v>9</v>
      </c>
      <c r="B18" t="s">
        <v>59</v>
      </c>
      <c r="C18" s="38" t="s">
        <v>76</v>
      </c>
      <c r="D18" s="30"/>
      <c r="E18" s="30">
        <v>-1</v>
      </c>
      <c r="F18" t="s">
        <v>45</v>
      </c>
      <c r="R18" t="s">
        <v>51</v>
      </c>
    </row>
    <row r="19" spans="1:19" ht="12" customHeight="1" x14ac:dyDescent="0.15">
      <c r="D19" s="9"/>
      <c r="E19" s="9"/>
      <c r="F19" t="s">
        <v>48</v>
      </c>
      <c r="G19" s="38" t="s">
        <v>76</v>
      </c>
      <c r="H19" s="31">
        <f>IF(E18=E20,0,IF((E18-E20)&gt;0,D18,D20))</f>
        <v>0</v>
      </c>
      <c r="I19" s="32">
        <v>0</v>
      </c>
      <c r="J19" t="s">
        <v>45</v>
      </c>
      <c r="R19" t="s">
        <v>51</v>
      </c>
      <c r="S19" t="s">
        <v>38</v>
      </c>
    </row>
    <row r="20" spans="1:19" ht="12" customHeight="1" x14ac:dyDescent="0.15">
      <c r="A20">
        <v>10</v>
      </c>
      <c r="B20" t="s">
        <v>71</v>
      </c>
      <c r="C20" s="39" t="s">
        <v>76</v>
      </c>
      <c r="D20" s="30"/>
      <c r="E20" s="30">
        <v>0</v>
      </c>
      <c r="F20" t="s">
        <v>50</v>
      </c>
      <c r="J20" t="s">
        <v>51</v>
      </c>
      <c r="R20" t="s">
        <v>48</v>
      </c>
      <c r="S20" s="31">
        <f>IF(Q9=Q25,0,IF((Q9-Q25)&gt;0,P9,P25))</f>
        <v>0</v>
      </c>
    </row>
    <row r="21" spans="1:19" ht="12" customHeight="1" x14ac:dyDescent="0.15">
      <c r="D21" s="9"/>
      <c r="E21" s="9"/>
      <c r="J21" t="s">
        <v>48</v>
      </c>
      <c r="K21" s="38" t="s">
        <v>76</v>
      </c>
      <c r="L21" s="18">
        <f>IF(I19=I23,0,IF((I19-I23)&gt;0,H19,H23))</f>
        <v>0</v>
      </c>
      <c r="M21" s="30">
        <v>0</v>
      </c>
      <c r="N21" t="s">
        <v>45</v>
      </c>
      <c r="R21" t="s">
        <v>51</v>
      </c>
      <c r="S21" t="s">
        <v>58</v>
      </c>
    </row>
    <row r="22" spans="1:19" ht="12" customHeight="1" x14ac:dyDescent="0.15">
      <c r="A22">
        <v>11</v>
      </c>
      <c r="C22" s="38" t="s">
        <v>76</v>
      </c>
      <c r="D22" s="18"/>
      <c r="E22" s="30">
        <v>0</v>
      </c>
      <c r="F22" t="s">
        <v>45</v>
      </c>
      <c r="J22" t="s">
        <v>51</v>
      </c>
      <c r="N22" t="s">
        <v>51</v>
      </c>
      <c r="R22" t="s">
        <v>51</v>
      </c>
    </row>
    <row r="23" spans="1:19" ht="12" customHeight="1" x14ac:dyDescent="0.15">
      <c r="D23" s="9"/>
      <c r="E23" s="9"/>
      <c r="F23" t="s">
        <v>48</v>
      </c>
      <c r="G23" s="39" t="s">
        <v>76</v>
      </c>
      <c r="H23" s="31">
        <f>IF(E22=E24,0,IF((E22-E24)&gt;0,D22,D24))</f>
        <v>0</v>
      </c>
      <c r="I23" s="32">
        <v>-1</v>
      </c>
      <c r="J23" t="s">
        <v>50</v>
      </c>
      <c r="N23" t="s">
        <v>51</v>
      </c>
      <c r="R23" t="s">
        <v>51</v>
      </c>
    </row>
    <row r="24" spans="1:19" ht="12" customHeight="1" x14ac:dyDescent="0.15">
      <c r="A24">
        <v>12</v>
      </c>
      <c r="B24" t="s">
        <v>60</v>
      </c>
      <c r="C24" s="39" t="s">
        <v>76</v>
      </c>
      <c r="D24" s="30"/>
      <c r="E24" s="30">
        <v>-1</v>
      </c>
      <c r="F24" t="s">
        <v>50</v>
      </c>
      <c r="N24" t="s">
        <v>51</v>
      </c>
      <c r="R24" t="s">
        <v>51</v>
      </c>
    </row>
    <row r="25" spans="1:19" ht="12" customHeight="1" x14ac:dyDescent="0.15">
      <c r="D25" s="9"/>
      <c r="E25" s="9"/>
      <c r="N25" t="s">
        <v>48</v>
      </c>
      <c r="O25" s="39" t="s">
        <v>76</v>
      </c>
      <c r="P25" s="31">
        <f>IF(M21=M29,0,IF((M21-M29)&gt;0,L21,L29))</f>
        <v>0</v>
      </c>
      <c r="Q25" s="32">
        <v>2</v>
      </c>
      <c r="R25" t="s">
        <v>50</v>
      </c>
    </row>
    <row r="26" spans="1:19" ht="12" customHeight="1" x14ac:dyDescent="0.15">
      <c r="A26">
        <v>13</v>
      </c>
      <c r="B26" t="s">
        <v>59</v>
      </c>
      <c r="C26" s="38" t="s">
        <v>76</v>
      </c>
      <c r="D26" s="30"/>
      <c r="E26" s="30">
        <v>1</v>
      </c>
      <c r="F26" t="s">
        <v>45</v>
      </c>
      <c r="N26" t="s">
        <v>51</v>
      </c>
    </row>
    <row r="27" spans="1:19" ht="12" customHeight="1" x14ac:dyDescent="0.15">
      <c r="D27" s="9"/>
      <c r="E27" s="9"/>
      <c r="F27" t="s">
        <v>48</v>
      </c>
      <c r="G27" s="38" t="s">
        <v>76</v>
      </c>
      <c r="H27" s="31">
        <f>IF(E26=E28,0,IF((E26-E28)&gt;0,D26,D28))</f>
        <v>0</v>
      </c>
      <c r="I27" s="32">
        <v>0</v>
      </c>
      <c r="J27" t="s">
        <v>45</v>
      </c>
      <c r="N27" t="s">
        <v>51</v>
      </c>
      <c r="S27" t="s">
        <v>53</v>
      </c>
    </row>
    <row r="28" spans="1:19" ht="12" customHeight="1" x14ac:dyDescent="0.15">
      <c r="A28">
        <v>14</v>
      </c>
      <c r="B28" t="s">
        <v>59</v>
      </c>
      <c r="C28" s="39" t="s">
        <v>76</v>
      </c>
      <c r="D28" s="30"/>
      <c r="E28" s="30">
        <v>2</v>
      </c>
      <c r="F28" t="s">
        <v>50</v>
      </c>
      <c r="J28" t="s">
        <v>51</v>
      </c>
      <c r="N28" t="s">
        <v>51</v>
      </c>
      <c r="S28" s="31">
        <f>IF(Q9=Q25,0,IF((Q9-Q25)&gt;0,P25,P9))</f>
        <v>0</v>
      </c>
    </row>
    <row r="29" spans="1:19" ht="12" customHeight="1" x14ac:dyDescent="0.15">
      <c r="D29" s="9"/>
      <c r="E29" s="9"/>
      <c r="J29" t="s">
        <v>48</v>
      </c>
      <c r="K29" s="39" t="s">
        <v>76</v>
      </c>
      <c r="L29" s="18">
        <f>IF(I27=I31,0,IF((I27-I31)&gt;0,H27,H31))</f>
        <v>0</v>
      </c>
      <c r="M29" s="30">
        <v>3</v>
      </c>
      <c r="N29" t="s">
        <v>50</v>
      </c>
      <c r="S29" t="s">
        <v>74</v>
      </c>
    </row>
    <row r="30" spans="1:19" ht="12" customHeight="1" x14ac:dyDescent="0.15">
      <c r="A30">
        <v>15</v>
      </c>
      <c r="B30" t="s">
        <v>60</v>
      </c>
      <c r="C30" s="38" t="s">
        <v>76</v>
      </c>
      <c r="D30" s="30"/>
      <c r="E30" s="30">
        <v>3</v>
      </c>
      <c r="F30" t="s">
        <v>45</v>
      </c>
      <c r="J30" t="s">
        <v>51</v>
      </c>
      <c r="P30" t="s">
        <v>54</v>
      </c>
    </row>
    <row r="31" spans="1:19" ht="12" customHeight="1" x14ac:dyDescent="0.15">
      <c r="D31" s="9"/>
      <c r="E31" s="9"/>
      <c r="F31" t="s">
        <v>48</v>
      </c>
      <c r="G31" s="39" t="s">
        <v>76</v>
      </c>
      <c r="H31" s="31">
        <f>IF(E30=E32,0,IF((E30-E32)&gt;0,D30,D32))</f>
        <v>0</v>
      </c>
      <c r="I31" s="32">
        <v>3</v>
      </c>
      <c r="J31" t="s">
        <v>50</v>
      </c>
      <c r="O31" s="38" t="s">
        <v>76</v>
      </c>
      <c r="P31" s="33">
        <f>IF(M5=M13,0,IF((M5-M13)&gt;0,L13,L5))</f>
        <v>0</v>
      </c>
      <c r="Q31" s="34">
        <v>0</v>
      </c>
      <c r="R31" t="s">
        <v>45</v>
      </c>
      <c r="S31" t="s">
        <v>39</v>
      </c>
    </row>
    <row r="32" spans="1:19" ht="12" customHeight="1" x14ac:dyDescent="0.15">
      <c r="A32">
        <v>16</v>
      </c>
      <c r="B32" t="s">
        <v>60</v>
      </c>
      <c r="C32" s="39" t="s">
        <v>76</v>
      </c>
      <c r="D32" s="30"/>
      <c r="E32" s="30">
        <v>0</v>
      </c>
      <c r="F32" t="s">
        <v>50</v>
      </c>
      <c r="R32" t="s">
        <v>48</v>
      </c>
      <c r="S32" s="31">
        <f>IF(Q31=Q33,0,IF((Q31-Q33)&gt;0,P31,P33))</f>
        <v>0</v>
      </c>
    </row>
    <row r="33" spans="1:19" ht="12" customHeight="1" x14ac:dyDescent="0.15">
      <c r="O33" s="39" t="s">
        <v>76</v>
      </c>
      <c r="P33" s="33">
        <f>IF(M21=M29,0,IF((M21-M29)&gt;0,L29,L21))</f>
        <v>0</v>
      </c>
      <c r="Q33" s="34">
        <v>1</v>
      </c>
      <c r="R33" t="s">
        <v>50</v>
      </c>
      <c r="S33" t="s">
        <v>75</v>
      </c>
    </row>
    <row r="34" spans="1:19" ht="12" customHeight="1" x14ac:dyDescent="0.15"/>
    <row r="35" spans="1:19" ht="12" customHeight="1" x14ac:dyDescent="0.15">
      <c r="S35" t="s">
        <v>77</v>
      </c>
    </row>
    <row r="36" spans="1:19" ht="12" customHeight="1" x14ac:dyDescent="0.15">
      <c r="A36">
        <v>1</v>
      </c>
      <c r="D36" s="9" t="s">
        <v>55</v>
      </c>
      <c r="E36" s="9"/>
      <c r="S36" s="35">
        <f>IF(Q40=Q48,0,IF((Q40-Q48)&gt;0,P40,P48))</f>
        <v>0</v>
      </c>
    </row>
    <row r="37" spans="1:19" x14ac:dyDescent="0.15">
      <c r="G37" s="38" t="s">
        <v>76</v>
      </c>
      <c r="H37" s="18">
        <f>IF(I27=I31,0,IF((I27-I31)&gt;0,H31,H27))</f>
        <v>0</v>
      </c>
      <c r="I37" s="18">
        <v>1</v>
      </c>
      <c r="J37" t="s">
        <v>45</v>
      </c>
      <c r="S37" t="s">
        <v>58</v>
      </c>
    </row>
    <row r="38" spans="1:19" x14ac:dyDescent="0.15">
      <c r="C38" s="38" t="s">
        <v>76</v>
      </c>
      <c r="D38" s="33">
        <f>IF(E2=E4,0,IF((E2-E4)&gt;0,D4,D2))</f>
        <v>0</v>
      </c>
      <c r="E38" s="33">
        <v>-1</v>
      </c>
      <c r="F38" t="s">
        <v>45</v>
      </c>
      <c r="J38" t="s">
        <v>48</v>
      </c>
      <c r="K38" s="38" t="s">
        <v>76</v>
      </c>
      <c r="L38" s="33">
        <f>IF(I37=I39,0,IF((I37-I39)&gt;0,H37,H39))</f>
        <v>0</v>
      </c>
      <c r="M38" s="34">
        <v>0</v>
      </c>
      <c r="N38" t="s">
        <v>45</v>
      </c>
      <c r="P38" t="s">
        <v>54</v>
      </c>
    </row>
    <row r="39" spans="1:19" x14ac:dyDescent="0.15">
      <c r="F39" t="s">
        <v>48</v>
      </c>
      <c r="G39" s="39" t="s">
        <v>76</v>
      </c>
      <c r="H39" s="31">
        <f>IF(E38=E40,0,IF((E38-E40)&gt;0,D38,D40))</f>
        <v>0</v>
      </c>
      <c r="I39" s="32">
        <v>3</v>
      </c>
      <c r="J39" t="s">
        <v>50</v>
      </c>
      <c r="N39" t="s">
        <v>51</v>
      </c>
    </row>
    <row r="40" spans="1:19" x14ac:dyDescent="0.15">
      <c r="C40" s="39" t="s">
        <v>76</v>
      </c>
      <c r="D40" s="33">
        <f>IF(E6=E8,0,IF((E6-E8)&gt;0,D8,D6))</f>
        <v>0</v>
      </c>
      <c r="E40" s="33">
        <v>0</v>
      </c>
      <c r="F40" t="s">
        <v>50</v>
      </c>
      <c r="N40" t="s">
        <v>48</v>
      </c>
      <c r="O40" s="38" t="s">
        <v>76</v>
      </c>
      <c r="P40" s="18">
        <f>IF(M38=M42,0,IF((M38-M42)&gt;0,L38,L42))</f>
        <v>0</v>
      </c>
      <c r="Q40" s="30">
        <v>1</v>
      </c>
    </row>
    <row r="41" spans="1:19" x14ac:dyDescent="0.15">
      <c r="G41" s="38" t="s">
        <v>76</v>
      </c>
      <c r="H41" s="18">
        <f>IF(I3=I7,0,IF((I3-I7)&gt;0,H7,H3))</f>
        <v>0</v>
      </c>
      <c r="I41" s="30">
        <v>2</v>
      </c>
      <c r="J41" t="s">
        <v>45</v>
      </c>
      <c r="N41" t="s">
        <v>51</v>
      </c>
    </row>
    <row r="42" spans="1:19" x14ac:dyDescent="0.15">
      <c r="C42" s="38" t="s">
        <v>76</v>
      </c>
      <c r="D42" s="33">
        <f>IF(E10=E12,0,IF((E10-E12)&gt;0,D12,D10))</f>
        <v>0</v>
      </c>
      <c r="E42" s="33">
        <v>0</v>
      </c>
      <c r="F42" t="s">
        <v>45</v>
      </c>
      <c r="J42" t="s">
        <v>48</v>
      </c>
      <c r="K42" s="39" t="s">
        <v>76</v>
      </c>
      <c r="L42" s="33">
        <f>IF(I41=I43,0,IF((I41-I43)&gt;0,H41,H43))</f>
        <v>0</v>
      </c>
      <c r="M42" s="34">
        <v>1</v>
      </c>
      <c r="N42" t="s">
        <v>50</v>
      </c>
    </row>
    <row r="43" spans="1:19" x14ac:dyDescent="0.15">
      <c r="F43" t="s">
        <v>48</v>
      </c>
      <c r="G43" s="39" t="s">
        <v>76</v>
      </c>
      <c r="H43" s="31">
        <f>IF(E42=E44,0,IF((E42-E44)&gt;0,D42,D44))</f>
        <v>0</v>
      </c>
      <c r="I43" s="32">
        <v>0</v>
      </c>
      <c r="J43" t="s">
        <v>50</v>
      </c>
    </row>
    <row r="44" spans="1:19" x14ac:dyDescent="0.15">
      <c r="C44" s="39" t="s">
        <v>76</v>
      </c>
      <c r="D44" s="33">
        <f>IF(E14=E16,0,IF((E14-E16)&gt;0,D16,D14))</f>
        <v>0</v>
      </c>
      <c r="E44" s="33">
        <v>-1</v>
      </c>
      <c r="F44" t="s">
        <v>50</v>
      </c>
    </row>
    <row r="45" spans="1:19" x14ac:dyDescent="0.15">
      <c r="G45" s="38" t="s">
        <v>76</v>
      </c>
      <c r="H45" s="18">
        <f>IF(I11=I15,0,IF((I11-I15)&gt;0,H15,H11))</f>
        <v>0</v>
      </c>
      <c r="I45" s="30">
        <v>0</v>
      </c>
      <c r="J45" t="s">
        <v>45</v>
      </c>
    </row>
    <row r="46" spans="1:19" x14ac:dyDescent="0.15">
      <c r="C46" s="38" t="s">
        <v>76</v>
      </c>
      <c r="D46" s="33">
        <f>IF(E18=E20,0,IF((E18-E20)&gt;0,D20,D18))</f>
        <v>0</v>
      </c>
      <c r="E46" s="33">
        <v>-1</v>
      </c>
      <c r="F46" t="s">
        <v>45</v>
      </c>
      <c r="J46" t="s">
        <v>48</v>
      </c>
      <c r="K46" s="38" t="s">
        <v>76</v>
      </c>
      <c r="L46" s="33">
        <f>IF(I45=I47,0,IF((I45-I47)&gt;0,H45,H47))</f>
        <v>0</v>
      </c>
      <c r="M46" s="34">
        <v>1</v>
      </c>
      <c r="N46" t="s">
        <v>45</v>
      </c>
    </row>
    <row r="47" spans="1:19" x14ac:dyDescent="0.15">
      <c r="F47" t="s">
        <v>48</v>
      </c>
      <c r="G47" s="39" t="s">
        <v>76</v>
      </c>
      <c r="H47" s="31">
        <f>IF(E46=E48,0,IF((E46-E48)&gt;0,D46,D48))</f>
        <v>0</v>
      </c>
      <c r="I47" s="32">
        <v>-1</v>
      </c>
      <c r="J47" t="s">
        <v>50</v>
      </c>
      <c r="N47" t="s">
        <v>51</v>
      </c>
    </row>
    <row r="48" spans="1:19" x14ac:dyDescent="0.15">
      <c r="C48" s="39" t="s">
        <v>76</v>
      </c>
      <c r="D48" s="33">
        <f>IF(E22=E24,0,IF((E22-E24)&gt;0,D24,D22))</f>
        <v>0</v>
      </c>
      <c r="E48" s="33">
        <v>0</v>
      </c>
      <c r="F48" t="s">
        <v>50</v>
      </c>
      <c r="N48" t="s">
        <v>48</v>
      </c>
      <c r="O48" s="39" t="s">
        <v>76</v>
      </c>
      <c r="P48" s="18">
        <f>IF(M46=M50,0,IF((M46-M50)&gt;0,L46,L50))</f>
        <v>0</v>
      </c>
      <c r="Q48" s="30">
        <v>0</v>
      </c>
    </row>
    <row r="49" spans="2:25" x14ac:dyDescent="0.15">
      <c r="G49" s="38" t="s">
        <v>76</v>
      </c>
      <c r="H49" s="18">
        <f>IF(I19=I23,0,IF((I19-I23)&gt;0,H23,H19))</f>
        <v>0</v>
      </c>
      <c r="I49" s="30">
        <v>-1</v>
      </c>
      <c r="J49" t="s">
        <v>45</v>
      </c>
      <c r="N49" t="s">
        <v>51</v>
      </c>
    </row>
    <row r="50" spans="2:25" x14ac:dyDescent="0.15">
      <c r="C50" s="38" t="s">
        <v>76</v>
      </c>
      <c r="D50" s="33">
        <f>IF(E26=E28,0,IF((E26-E28)&gt;0,D28,D26))</f>
        <v>0</v>
      </c>
      <c r="E50" s="33">
        <v>0</v>
      </c>
      <c r="F50" t="s">
        <v>45</v>
      </c>
      <c r="J50" t="s">
        <v>48</v>
      </c>
      <c r="K50" s="39" t="s">
        <v>76</v>
      </c>
      <c r="L50" s="33">
        <f>IF(I49=I51,0,IF((I49-I51)&gt;0,H49,H51))</f>
        <v>0</v>
      </c>
      <c r="M50" s="34">
        <v>2</v>
      </c>
      <c r="N50" t="s">
        <v>50</v>
      </c>
    </row>
    <row r="51" spans="2:25" x14ac:dyDescent="0.15">
      <c r="F51" t="s">
        <v>48</v>
      </c>
      <c r="G51" s="39" t="s">
        <v>76</v>
      </c>
      <c r="H51" s="31">
        <f>IF(E50=E52,0,IF((E50-E52)&gt;0,D50,D52))</f>
        <v>0</v>
      </c>
      <c r="I51" s="32">
        <v>0</v>
      </c>
      <c r="J51" t="s">
        <v>50</v>
      </c>
    </row>
    <row r="52" spans="2:25" x14ac:dyDescent="0.15">
      <c r="C52" s="39" t="s">
        <v>76</v>
      </c>
      <c r="D52" s="33">
        <f>IF(E30=E32,0,IF((E30-E32)&gt;0,D32,D30))</f>
        <v>0</v>
      </c>
      <c r="E52" s="33">
        <v>2</v>
      </c>
      <c r="F52" t="s">
        <v>50</v>
      </c>
    </row>
    <row r="55" spans="2:25" x14ac:dyDescent="0.15">
      <c r="D55" t="s">
        <v>56</v>
      </c>
    </row>
    <row r="57" spans="2:25" x14ac:dyDescent="0.15">
      <c r="D57" s="35"/>
      <c r="E57" s="35"/>
      <c r="F57" s="35"/>
      <c r="G57" s="35"/>
      <c r="H57" s="35">
        <f>D58</f>
        <v>0</v>
      </c>
      <c r="I57" s="35"/>
      <c r="J57" s="35"/>
      <c r="K57" s="35"/>
      <c r="L57" s="35">
        <f>D59</f>
        <v>0</v>
      </c>
      <c r="M57" s="35"/>
      <c r="N57" s="35"/>
      <c r="O57" s="35"/>
      <c r="P57" s="35">
        <f>D60</f>
        <v>0</v>
      </c>
      <c r="Q57" s="35"/>
      <c r="R57" s="35"/>
      <c r="S57" s="35">
        <f>D61</f>
        <v>0</v>
      </c>
      <c r="T57" s="35"/>
      <c r="U57" s="35"/>
      <c r="V57" s="35">
        <f>D62</f>
        <v>0</v>
      </c>
      <c r="W57" s="35"/>
      <c r="X57" s="35"/>
      <c r="Y57" s="35"/>
    </row>
    <row r="58" spans="2:25" x14ac:dyDescent="0.15">
      <c r="B58" t="s">
        <v>44</v>
      </c>
      <c r="E58" s="36">
        <f t="shared" ref="E58:E63" si="0">F58+J58+N58+R58+U58+X58</f>
        <v>6</v>
      </c>
      <c r="F58" s="17"/>
      <c r="G58" s="17"/>
      <c r="H58" s="17"/>
      <c r="I58" s="35"/>
      <c r="J58">
        <v>3</v>
      </c>
      <c r="L58">
        <v>3</v>
      </c>
      <c r="M58" s="35"/>
      <c r="N58">
        <v>3</v>
      </c>
      <c r="P58">
        <v>3</v>
      </c>
      <c r="Q58" s="35"/>
      <c r="R58">
        <v>0</v>
      </c>
      <c r="S58">
        <v>0</v>
      </c>
      <c r="T58" s="35"/>
      <c r="W58" s="35"/>
    </row>
    <row r="59" spans="2:25" x14ac:dyDescent="0.15">
      <c r="B59" t="s">
        <v>49</v>
      </c>
      <c r="E59" s="36">
        <f t="shared" si="0"/>
        <v>0</v>
      </c>
      <c r="F59">
        <v>0</v>
      </c>
      <c r="H59">
        <v>1</v>
      </c>
      <c r="I59" s="17"/>
      <c r="J59" s="17"/>
      <c r="K59" s="17"/>
      <c r="L59" s="17"/>
      <c r="M59" s="35"/>
      <c r="N59">
        <v>0</v>
      </c>
      <c r="Q59" s="35"/>
      <c r="R59">
        <v>0</v>
      </c>
      <c r="T59" s="35"/>
      <c r="W59" s="35"/>
    </row>
    <row r="60" spans="2:25" x14ac:dyDescent="0.15">
      <c r="B60" t="s">
        <v>41</v>
      </c>
      <c r="E60" s="36">
        <f t="shared" si="0"/>
        <v>4</v>
      </c>
      <c r="F60">
        <v>0</v>
      </c>
      <c r="H60">
        <v>0</v>
      </c>
      <c r="I60" s="35"/>
      <c r="J60">
        <v>3</v>
      </c>
      <c r="L60">
        <v>3</v>
      </c>
      <c r="M60" s="17"/>
      <c r="N60" s="17"/>
      <c r="O60" s="17"/>
      <c r="P60" s="17"/>
      <c r="Q60" s="35"/>
      <c r="R60">
        <v>1</v>
      </c>
      <c r="S60">
        <v>1</v>
      </c>
      <c r="T60" s="35"/>
      <c r="U60">
        <v>0</v>
      </c>
      <c r="W60" s="35"/>
    </row>
    <row r="61" spans="2:25" x14ac:dyDescent="0.15">
      <c r="B61" t="s">
        <v>52</v>
      </c>
      <c r="E61" s="36">
        <f t="shared" si="0"/>
        <v>7</v>
      </c>
      <c r="F61">
        <v>3</v>
      </c>
      <c r="H61">
        <v>3</v>
      </c>
      <c r="I61" s="35"/>
      <c r="J61">
        <v>3</v>
      </c>
      <c r="L61">
        <v>3</v>
      </c>
      <c r="M61" s="35"/>
      <c r="N61">
        <v>1</v>
      </c>
      <c r="P61">
        <v>1</v>
      </c>
      <c r="Q61" s="17"/>
      <c r="R61" s="17"/>
      <c r="S61" s="17"/>
      <c r="T61" s="35"/>
      <c r="W61" s="35"/>
    </row>
    <row r="62" spans="2:25" x14ac:dyDescent="0.15">
      <c r="B62" t="s">
        <v>40</v>
      </c>
      <c r="E62" s="36">
        <f t="shared" si="0"/>
        <v>0</v>
      </c>
      <c r="I62" s="35"/>
      <c r="M62" s="35"/>
      <c r="Q62" s="35"/>
      <c r="T62" s="17"/>
      <c r="U62" s="17"/>
      <c r="V62" s="17"/>
      <c r="W62" s="35"/>
    </row>
    <row r="63" spans="2:25" x14ac:dyDescent="0.15">
      <c r="D63" s="18"/>
      <c r="E63" s="36">
        <f t="shared" si="0"/>
        <v>0</v>
      </c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7"/>
      <c r="X63" s="17"/>
      <c r="Y63" s="17"/>
    </row>
    <row r="65" spans="5:5" x14ac:dyDescent="0.15">
      <c r="E65" s="37"/>
    </row>
    <row r="67" spans="5:5" x14ac:dyDescent="0.15">
      <c r="E67" t="s">
        <v>57</v>
      </c>
    </row>
  </sheetData>
  <phoneticPr fontId="7"/>
  <dataValidations count="2">
    <dataValidation type="whole" allowBlank="1" showInputMessage="1" showErrorMessage="1" errorTitle="残ポイント" error="残りライフポイントを入力" promptTitle="ポイントは？" prompt="不戦敗はー２、棄権はー１　で入力_x000a_" sqref="E2 E4 M5 E6 E8 E10 E12 M13 E14 E16 E18 E20 M21 E22 E24 E26 E28 M29 E30 Q31 E32 Q33 Q40 I41 I45 Q48 I49" xr:uid="{719A1CFE-250D-4311-8586-5027F889F3A0}">
      <formula1>-2</formula1>
      <formula2>6</formula2>
    </dataValidation>
    <dataValidation type="whole" allowBlank="1" showInputMessage="1" showErrorMessage="1" errorTitle="残ポイント" sqref="I3 I7 Q9 I11 I15 I19 I23 Q25 I27 I31 M38 I39 M42 I43 I51 M46 I47 M50" xr:uid="{D86255D9-4875-49AB-B4C9-2DF2FD53AC9A}">
      <formula1>-2</formula1>
      <formula2>6</formula2>
    </dataValidation>
  </dataValidations>
  <pageMargins left="0.43333333333333302" right="0.43333333333333302" top="0.74791666666666701" bottom="0.74791666666666701" header="0.511811023622047" footer="0.511811023622047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7334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leage</vt:lpstr>
      <vt:lpstr>トーナメント</vt:lpstr>
      <vt:lpstr>Sheet1</vt:lpstr>
      <vt:lpstr>GONG</vt:lpstr>
      <vt:lpstr>leage!Print_Area</vt:lpstr>
      <vt:lpstr>width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</dc:creator>
  <dc:description/>
  <cp:lastModifiedBy>yamada uzi</cp:lastModifiedBy>
  <cp:revision>2</cp:revision>
  <cp:lastPrinted>2024-11-10T11:56:02Z</cp:lastPrinted>
  <dcterms:created xsi:type="dcterms:W3CDTF">2013-05-10T22:07:59Z</dcterms:created>
  <dcterms:modified xsi:type="dcterms:W3CDTF">2025-01-19T06:52:57Z</dcterms:modified>
  <dc:language>ja-JP</dc:language>
</cp:coreProperties>
</file>