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60" windowHeight="7815" activeTab="1"/>
  </bookViews>
  <sheets>
    <sheet name="受付" sheetId="1" r:id="rId1"/>
    <sheet name="リーグ" sheetId="2" r:id="rId2"/>
    <sheet name="オープン" sheetId="3" r:id="rId3"/>
    <sheet name="トーナメント" sheetId="4" r:id="rId4"/>
  </sheets>
  <definedNames>
    <definedName name="_xlnm.Print_Area" localSheetId="2">'オープン'!$B$2:$H$32</definedName>
    <definedName name="_xlnm.Print_Area" localSheetId="0">'受付'!$B$2:$H$33</definedName>
  </definedNames>
  <calcPr fullCalcOnLoad="1"/>
</workbook>
</file>

<file path=xl/sharedStrings.xml><?xml version="1.0" encoding="utf-8"?>
<sst xmlns="http://schemas.openxmlformats.org/spreadsheetml/2006/main" count="371" uniqueCount="187">
  <si>
    <t>OCT</t>
  </si>
  <si>
    <t>工大</t>
  </si>
  <si>
    <t>電通</t>
  </si>
  <si>
    <t>産大</t>
  </si>
  <si>
    <t>立命</t>
  </si>
  <si>
    <t>計</t>
  </si>
  <si>
    <t>順位</t>
  </si>
  <si>
    <t>デモ</t>
  </si>
  <si>
    <t>3m走</t>
  </si>
  <si>
    <t>Time</t>
  </si>
  <si>
    <t>チーム</t>
  </si>
  <si>
    <t>No,</t>
  </si>
  <si>
    <t>ロボット名</t>
  </si>
  <si>
    <t>Octon Mk.Ⅱ</t>
  </si>
  <si>
    <t>大阪工業技術専門学校</t>
  </si>
  <si>
    <t>立命館大学</t>
  </si>
  <si>
    <t>大阪電気通信大学</t>
  </si>
  <si>
    <t>レムレース</t>
  </si>
  <si>
    <t>トランザーＸ</t>
  </si>
  <si>
    <t>大阪工業大学</t>
  </si>
  <si>
    <t>Ｑｕｉｃｋ　Ｄｒａｗ</t>
  </si>
  <si>
    <t>大阪産業大学</t>
  </si>
  <si>
    <t>Ｒ</t>
  </si>
  <si>
    <t>ＯＳＵ</t>
  </si>
  <si>
    <t>ＯＩＴ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</si>
  <si>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</si>
  <si>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</si>
  <si>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</si>
  <si>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</si>
  <si>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</si>
  <si>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</si>
  <si>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</si>
  <si>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</si>
  <si>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</si>
  <si>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</si>
  <si>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</si>
  <si>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</si>
  <si>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</si>
  <si>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</si>
  <si>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</si>
  <si>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</si>
  <si>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ロボ名/名前</t>
  </si>
  <si>
    <t>┐</t>
  </si>
  <si>
    <t>┘</t>
  </si>
  <si>
    <t>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</si>
  <si>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</si>
  <si>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</si>
  <si>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</si>
  <si>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</si>
  <si>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</si>
  <si>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</si>
  <si>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</si>
  <si>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</si>
  <si>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</si>
  <si>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</si>
  <si>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</si>
  <si>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</si>
  <si>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</si>
  <si>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p</t>
  </si>
  <si>
    <t>├─</t>
  </si>
  <si>
    <t>Point</t>
  </si>
  <si>
    <t>OEC</t>
  </si>
  <si>
    <t>挨
拶</t>
  </si>
  <si>
    <t>BOX</t>
  </si>
  <si>
    <t>前
起</t>
  </si>
  <si>
    <t>後
起</t>
  </si>
  <si>
    <t>脱
力</t>
  </si>
  <si>
    <t>減
点</t>
  </si>
  <si>
    <t>得点計</t>
  </si>
  <si>
    <t>バトル</t>
  </si>
  <si>
    <t>印</t>
  </si>
  <si>
    <t>代表　山田晴弘</t>
  </si>
  <si>
    <t>ホビーロボット　研究会</t>
  </si>
  <si>
    <t>近畿学生２足ロボリーグ　実行委員会事務局</t>
  </si>
  <si>
    <t>確かに受領いたしました。</t>
  </si>
  <si>
    <t>様</t>
  </si>
  <si>
    <t>領収書</t>
  </si>
  <si>
    <t>　－－－－－－－－－－－－－－－－－－－－－－－－</t>
  </si>
  <si>
    <t>突起物</t>
  </si>
  <si>
    <t>15度</t>
  </si>
  <si>
    <t>20度</t>
  </si>
  <si>
    <t>重量</t>
  </si>
  <si>
    <t>資格審査記入欄</t>
  </si>
  <si>
    <t>※　競技中に起こった事故については、自己責任とし主査者側に責任を追及しません。</t>
  </si>
  <si>
    <t>操作</t>
  </si>
  <si>
    <t>電源電圧</t>
  </si>
  <si>
    <t>kg</t>
  </si>
  <si>
    <t>軸数</t>
  </si>
  <si>
    <t>mm</t>
  </si>
  <si>
    <t>mm/　　mm</t>
  </si>
  <si>
    <t>足裏　縦/横</t>
  </si>
  <si>
    <t>全長</t>
  </si>
  <si>
    <t>ロボット名</t>
  </si>
  <si>
    <t>連絡先</t>
  </si>
  <si>
    <t>チーム名</t>
  </si>
  <si>
    <t xml:space="preserve"> 学生リーグ　受付表兼事前審査シート</t>
  </si>
  <si>
    <t>参加費　２,000円</t>
  </si>
  <si>
    <t>　・　有線　　・　無線</t>
  </si>
  <si>
    <t>学生リーグ</t>
  </si>
  <si>
    <t>ベースキット
・特徴</t>
  </si>
  <si>
    <t>全幅（腕広）</t>
  </si>
  <si>
    <t>V</t>
  </si>
  <si>
    <t>ゼッケン</t>
  </si>
  <si>
    <t>3位決定戦</t>
  </si>
  <si>
    <t>決勝</t>
  </si>
  <si>
    <t>準決勝</t>
  </si>
  <si>
    <t>オープントーナメント　受付表兼事前審査シート</t>
  </si>
  <si>
    <t>チーム名</t>
  </si>
  <si>
    <t>連絡先</t>
  </si>
  <si>
    <t>※</t>
  </si>
  <si>
    <t>ゼッケン
抽選で
決定</t>
  </si>
  <si>
    <t>特徴</t>
  </si>
  <si>
    <t>ベースキット</t>
  </si>
  <si>
    <t>脚長</t>
  </si>
  <si>
    <t>mm</t>
  </si>
  <si>
    <t>全長</t>
  </si>
  <si>
    <t>足裏　縦/横</t>
  </si>
  <si>
    <t>mm/　　mm</t>
  </si>
  <si>
    <t>全幅</t>
  </si>
  <si>
    <t>軸数</t>
  </si>
  <si>
    <t>重量</t>
  </si>
  <si>
    <t>kg</t>
  </si>
  <si>
    <t>電源電圧</t>
  </si>
  <si>
    <t>V</t>
  </si>
  <si>
    <t>操作</t>
  </si>
  <si>
    <t>　・　有線</t>
  </si>
  <si>
    <t>・VS-C3　　・VS-C1
・HORI　　　</t>
  </si>
  <si>
    <t>・KRT-1　　ｃｈ
・KRC-4GP</t>
  </si>
  <si>
    <t>持ち物</t>
  </si>
  <si>
    <t>　・電源延長ケーブル　　・　予備バッテリー　＿＿本　　・予備電池
　・充電器　　・机保護マット　　　・　バッテリー充電マット</t>
  </si>
  <si>
    <t>※　競技中に起こった事故については、自己責任とし主査者側に責任を追及しません。</t>
  </si>
  <si>
    <t>資格審査記入欄</t>
  </si>
  <si>
    <t>20度</t>
  </si>
  <si>
    <t>15度</t>
  </si>
  <si>
    <t>突起物</t>
  </si>
  <si>
    <t>くじ引きNo,</t>
  </si>
  <si>
    <t>最終順位</t>
  </si>
  <si>
    <t>　－－－－－－－－－－－－－－－－－－－－－－－－</t>
  </si>
  <si>
    <t>領収書</t>
  </si>
  <si>
    <t>ゼッケンNo.</t>
  </si>
  <si>
    <t>※</t>
  </si>
  <si>
    <t>様</t>
  </si>
  <si>
    <t>参加費　1,000円</t>
  </si>
  <si>
    <t>確かに受領いたしました。</t>
  </si>
  <si>
    <t>近畿学生２足ロボリーグ　実行委員会事務局</t>
  </si>
  <si>
    <t>ホビーロボット　研究会</t>
  </si>
  <si>
    <t>代表　山田晴弘</t>
  </si>
  <si>
    <t>印</t>
  </si>
  <si>
    <t>Octon Mk.Ⅲ</t>
  </si>
  <si>
    <t>近畿学生２足ロボリーグ　２０１３　第３回戦</t>
  </si>
  <si>
    <t>近畿学生２足ロボリーグ　２０１３　第3回戦</t>
  </si>
  <si>
    <t>「コンソレーション（consolation）」</t>
  </si>
  <si>
    <t>優勝</t>
  </si>
  <si>
    <t>準優勝</t>
  </si>
  <si>
    <t>負けの3位</t>
  </si>
  <si>
    <t>3位</t>
  </si>
  <si>
    <t>Jiro-ramo</t>
  </si>
  <si>
    <t>I-RON</t>
  </si>
  <si>
    <t>くりきんTON</t>
  </si>
  <si>
    <t>かおなし</t>
  </si>
  <si>
    <t>英雄</t>
  </si>
  <si>
    <t>ibusan</t>
  </si>
  <si>
    <t>アルマカン</t>
  </si>
  <si>
    <t>ムラマサ</t>
  </si>
  <si>
    <t>星翔ファイター</t>
  </si>
  <si>
    <t>アメリ</t>
  </si>
  <si>
    <t>2位</t>
  </si>
  <si>
    <t>オープン</t>
  </si>
  <si>
    <t>RUN</t>
  </si>
  <si>
    <t>個人総合</t>
  </si>
  <si>
    <t>チーム優勝</t>
  </si>
  <si>
    <t>チーム準優勝</t>
  </si>
  <si>
    <t>チーム３位</t>
  </si>
  <si>
    <t>個人総合優勝</t>
  </si>
  <si>
    <t>個人総合準優勝</t>
  </si>
  <si>
    <t>個人総合３位</t>
  </si>
  <si>
    <t>３ｍ走優勝</t>
  </si>
  <si>
    <t>３ｍ走準優勝</t>
  </si>
  <si>
    <t>３ｍ走３位</t>
  </si>
  <si>
    <t>オープン優勝</t>
  </si>
  <si>
    <t>IBUSUN</t>
  </si>
  <si>
    <t>佐々機</t>
  </si>
  <si>
    <t>オープン準優勝</t>
  </si>
  <si>
    <t>オープン３位</t>
  </si>
  <si>
    <t>ナッキｨー</t>
  </si>
  <si>
    <t>大岩和真</t>
  </si>
  <si>
    <t>福田拡司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</si>
</sst>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MS PGothic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theme="1"/>
      <name val="Calibri"/>
      <family val="3"/>
    </font>
    <font>
      <b/>
      <i/>
      <sz val="11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4"/>
      <color rgb="FF000000"/>
      <name val="MS PGothic"/>
      <family val="3"/>
    </font>
    <font>
      <b/>
      <sz val="12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46" fillId="3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7" borderId="0" xfId="0" applyFill="1" applyAlignment="1">
      <alignment vertical="center"/>
    </xf>
    <xf numFmtId="0" fontId="0" fillId="37" borderId="0" xfId="0" applyFill="1" applyAlignment="1" applyProtection="1">
      <alignment vertical="center"/>
      <protection locked="0"/>
    </xf>
    <xf numFmtId="0" fontId="0" fillId="37" borderId="0" xfId="0" applyFill="1" applyAlignment="1">
      <alignment vertical="center" wrapText="1"/>
    </xf>
    <xf numFmtId="0" fontId="46" fillId="37" borderId="0" xfId="0" applyFont="1" applyFill="1" applyAlignment="1">
      <alignment vertical="center"/>
    </xf>
    <xf numFmtId="0" fontId="37" fillId="37" borderId="0" xfId="0" applyFont="1" applyFill="1" applyAlignment="1">
      <alignment vertical="center"/>
    </xf>
    <xf numFmtId="0" fontId="47" fillId="37" borderId="0" xfId="0" applyFont="1" applyFill="1" applyAlignment="1">
      <alignment vertical="center"/>
    </xf>
    <xf numFmtId="0" fontId="0" fillId="0" borderId="0" xfId="60">
      <alignment vertical="center"/>
      <protection/>
    </xf>
    <xf numFmtId="0" fontId="48" fillId="0" borderId="0" xfId="60" applyFont="1">
      <alignment vertical="center"/>
      <protection/>
    </xf>
    <xf numFmtId="0" fontId="0" fillId="34" borderId="0" xfId="60" applyFill="1">
      <alignment vertical="center"/>
      <protection/>
    </xf>
    <xf numFmtId="0" fontId="48" fillId="34" borderId="0" xfId="60" applyFont="1" applyFill="1">
      <alignment vertical="center"/>
      <protection/>
    </xf>
    <xf numFmtId="0" fontId="49" fillId="34" borderId="0" xfId="60" applyFont="1" applyFill="1">
      <alignment vertical="center"/>
      <protection/>
    </xf>
    <xf numFmtId="0" fontId="48" fillId="0" borderId="0" xfId="60" applyFont="1" applyAlignment="1">
      <alignment horizontal="right" vertical="center"/>
      <protection/>
    </xf>
    <xf numFmtId="0" fontId="49" fillId="0" borderId="0" xfId="60" applyFont="1" applyAlignment="1">
      <alignment horizontal="right" vertical="center"/>
      <protection/>
    </xf>
    <xf numFmtId="0" fontId="49" fillId="0" borderId="0" xfId="60" applyFont="1">
      <alignment vertical="center"/>
      <protection/>
    </xf>
    <xf numFmtId="0" fontId="49" fillId="0" borderId="0" xfId="60" applyFont="1" applyAlignment="1">
      <alignment horizontal="center" vertical="center"/>
      <protection/>
    </xf>
    <xf numFmtId="0" fontId="49" fillId="34" borderId="0" xfId="60" applyFont="1" applyFill="1" applyAlignment="1">
      <alignment horizontal="left" vertical="center"/>
      <protection/>
    </xf>
    <xf numFmtId="58" fontId="49" fillId="0" borderId="0" xfId="60" applyNumberFormat="1" applyFont="1" applyAlignment="1">
      <alignment horizontal="left" vertical="center"/>
      <protection/>
    </xf>
    <xf numFmtId="0" fontId="50" fillId="0" borderId="10" xfId="60" applyFont="1" applyBorder="1" applyAlignment="1">
      <alignment horizontal="center" vertical="center"/>
      <protection/>
    </xf>
    <xf numFmtId="0" fontId="50" fillId="0" borderId="10" xfId="60" applyFont="1" applyBorder="1">
      <alignment vertical="center"/>
      <protection/>
    </xf>
    <xf numFmtId="0" fontId="51" fillId="34" borderId="0" xfId="60" applyFont="1" applyFill="1" applyAlignment="1">
      <alignment horizontal="left" vertical="center"/>
      <protection/>
    </xf>
    <xf numFmtId="0" fontId="49" fillId="0" borderId="0" xfId="60" applyFont="1" applyBorder="1" applyAlignment="1">
      <alignment vertical="center" wrapText="1"/>
      <protection/>
    </xf>
    <xf numFmtId="0" fontId="49" fillId="0" borderId="11" xfId="60" applyFont="1" applyBorder="1">
      <alignment vertical="center"/>
      <protection/>
    </xf>
    <xf numFmtId="0" fontId="49" fillId="0" borderId="0" xfId="60" applyFont="1" applyFill="1" applyBorder="1">
      <alignment vertical="center"/>
      <protection/>
    </xf>
    <xf numFmtId="0" fontId="49" fillId="0" borderId="0" xfId="60" applyFont="1" applyBorder="1">
      <alignment vertical="center"/>
      <protection/>
    </xf>
    <xf numFmtId="0" fontId="52" fillId="0" borderId="0" xfId="60" applyFont="1" applyBorder="1" applyAlignment="1">
      <alignment vertical="center" wrapText="1"/>
      <protection/>
    </xf>
    <xf numFmtId="0" fontId="52" fillId="0" borderId="0" xfId="60" applyFont="1" applyBorder="1">
      <alignment vertical="center"/>
      <protection/>
    </xf>
    <xf numFmtId="0" fontId="41" fillId="0" borderId="0" xfId="60" applyFont="1" applyBorder="1">
      <alignment vertical="center"/>
      <protection/>
    </xf>
    <xf numFmtId="0" fontId="53" fillId="0" borderId="11" xfId="60" applyFont="1" applyBorder="1">
      <alignment vertical="center"/>
      <protection/>
    </xf>
    <xf numFmtId="0" fontId="54" fillId="0" borderId="12" xfId="60" applyFont="1" applyBorder="1" applyAlignment="1">
      <alignment horizontal="left" vertical="center" wrapText="1"/>
      <protection/>
    </xf>
    <xf numFmtId="0" fontId="53" fillId="0" borderId="13" xfId="60" applyFont="1" applyBorder="1" applyAlignment="1">
      <alignment horizontal="right" vertical="center" wrapText="1"/>
      <protection/>
    </xf>
    <xf numFmtId="0" fontId="53" fillId="0" borderId="12" xfId="60" applyFont="1" applyBorder="1" applyAlignment="1">
      <alignment horizontal="right" vertical="center"/>
      <protection/>
    </xf>
    <xf numFmtId="0" fontId="0" fillId="0" borderId="0" xfId="60" applyFont="1" applyBorder="1" applyAlignment="1">
      <alignment vertical="center" wrapText="1"/>
      <protection/>
    </xf>
    <xf numFmtId="0" fontId="49" fillId="0" borderId="13" xfId="60" applyFont="1" applyBorder="1" applyAlignment="1">
      <alignment vertical="center" wrapText="1"/>
      <protection/>
    </xf>
    <xf numFmtId="0" fontId="49" fillId="0" borderId="12" xfId="60" applyFont="1" applyBorder="1">
      <alignment vertical="center"/>
      <protection/>
    </xf>
    <xf numFmtId="0" fontId="52" fillId="0" borderId="0" xfId="60" applyFont="1">
      <alignment vertical="center"/>
      <protection/>
    </xf>
    <xf numFmtId="0" fontId="54" fillId="0" borderId="11" xfId="60" applyFont="1" applyBorder="1" applyAlignment="1">
      <alignment horizontal="left" vertical="center" wrapText="1"/>
      <protection/>
    </xf>
    <xf numFmtId="0" fontId="48" fillId="0" borderId="11" xfId="60" applyFont="1" applyBorder="1" applyAlignment="1">
      <alignment vertical="center" wrapText="1"/>
      <protection/>
    </xf>
    <xf numFmtId="0" fontId="53" fillId="0" borderId="11" xfId="60" applyFont="1" applyBorder="1" applyAlignment="1">
      <alignment horizontal="right" vertical="center"/>
      <protection/>
    </xf>
    <xf numFmtId="0" fontId="0" fillId="0" borderId="0" xfId="0" applyAlignment="1" quotePrefix="1">
      <alignment vertical="center"/>
    </xf>
    <xf numFmtId="0" fontId="4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3" xfId="0" applyFont="1" applyBorder="1" applyAlignment="1">
      <alignment horizontal="right" vertical="center" wrapText="1"/>
    </xf>
    <xf numFmtId="0" fontId="53" fillId="0" borderId="13" xfId="0" applyFont="1" applyBorder="1" applyAlignment="1">
      <alignment vertical="center" wrapText="1"/>
    </xf>
    <xf numFmtId="0" fontId="53" fillId="0" borderId="12" xfId="0" applyFont="1" applyBorder="1" applyAlignment="1">
      <alignment horizontal="right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14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34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vertical="center"/>
    </xf>
    <xf numFmtId="58" fontId="49" fillId="0" borderId="0" xfId="0" applyNumberFormat="1" applyFont="1" applyAlignment="1">
      <alignment horizontal="left" vertical="center"/>
    </xf>
    <xf numFmtId="0" fontId="49" fillId="34" borderId="0" xfId="0" applyFont="1" applyFill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8" fillId="34" borderId="0" xfId="0" applyFont="1" applyFill="1" applyAlignment="1">
      <alignment vertical="center"/>
    </xf>
    <xf numFmtId="0" fontId="0" fillId="38" borderId="0" xfId="0" applyFill="1" applyAlignment="1" applyProtection="1">
      <alignment vertical="center"/>
      <protection locked="0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39" borderId="0" xfId="0" applyFill="1" applyAlignment="1" applyProtection="1">
      <alignment vertical="center"/>
      <protection locked="0"/>
    </xf>
    <xf numFmtId="176" fontId="0" fillId="0" borderId="0" xfId="60" applyNumberFormat="1" applyAlignment="1">
      <alignment horizontal="right" vertical="center"/>
      <protection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55" fillId="40" borderId="15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81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2</xdr:row>
      <xdr:rowOff>19050</xdr:rowOff>
    </xdr:from>
    <xdr:to>
      <xdr:col>6</xdr:col>
      <xdr:colOff>542925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47650"/>
          <a:ext cx="1047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27</xdr:row>
      <xdr:rowOff>85725</xdr:rowOff>
    </xdr:from>
    <xdr:to>
      <xdr:col>3</xdr:col>
      <xdr:colOff>161925</xdr:colOff>
      <xdr:row>31</xdr:row>
      <xdr:rowOff>285750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353550"/>
          <a:ext cx="1304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2</xdr:row>
      <xdr:rowOff>38100</xdr:rowOff>
    </xdr:from>
    <xdr:to>
      <xdr:col>6</xdr:col>
      <xdr:colOff>581025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34290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26</xdr:row>
      <xdr:rowOff>85725</xdr:rowOff>
    </xdr:from>
    <xdr:to>
      <xdr:col>3</xdr:col>
      <xdr:colOff>161925</xdr:colOff>
      <xdr:row>30</xdr:row>
      <xdr:rowOff>285750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934450"/>
          <a:ext cx="1304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.140625" style="19" customWidth="1"/>
    <col min="2" max="2" width="1.7109375" style="19" customWidth="1"/>
    <col min="3" max="6" width="18.57421875" style="19" customWidth="1"/>
    <col min="7" max="7" width="9.57421875" style="19" customWidth="1"/>
    <col min="8" max="8" width="1.57421875" style="19" customWidth="1"/>
    <col min="9" max="9" width="8.28125" style="19" customWidth="1"/>
    <col min="10" max="10" width="15.00390625" style="19" customWidth="1"/>
    <col min="11" max="12" width="10.00390625" style="19" customWidth="1"/>
    <col min="13" max="16384" width="9.00390625" style="19" customWidth="1"/>
  </cols>
  <sheetData>
    <row r="1" ht="11.25" customHeight="1"/>
    <row r="2" spans="2:8" ht="6.75" customHeight="1">
      <c r="B2" s="21"/>
      <c r="C2" s="21"/>
      <c r="D2" s="21"/>
      <c r="E2" s="21"/>
      <c r="F2" s="21"/>
      <c r="G2" s="21"/>
      <c r="H2" s="21"/>
    </row>
    <row r="3" spans="2:8" ht="24" customHeight="1">
      <c r="B3" s="21"/>
      <c r="H3" s="21"/>
    </row>
    <row r="4" spans="2:8" ht="28.5">
      <c r="B4" s="21"/>
      <c r="C4" s="26" t="s">
        <v>149</v>
      </c>
      <c r="D4" s="47"/>
      <c r="E4" s="47"/>
      <c r="F4" s="47"/>
      <c r="G4" s="47"/>
      <c r="H4" s="21"/>
    </row>
    <row r="5" spans="2:8" ht="28.5">
      <c r="B5" s="21"/>
      <c r="C5" s="26" t="s">
        <v>95</v>
      </c>
      <c r="D5" s="47"/>
      <c r="E5" s="47"/>
      <c r="F5" s="47"/>
      <c r="G5" s="47"/>
      <c r="H5" s="21"/>
    </row>
    <row r="6" spans="2:8" ht="24.75" customHeight="1">
      <c r="B6" s="21"/>
      <c r="C6" s="47"/>
      <c r="D6" s="47"/>
      <c r="E6" s="47"/>
      <c r="F6" s="47"/>
      <c r="G6" s="47"/>
      <c r="H6" s="21"/>
    </row>
    <row r="7" spans="2:8" ht="34.5" customHeight="1">
      <c r="B7" s="21"/>
      <c r="C7" s="34" t="s">
        <v>94</v>
      </c>
      <c r="D7" s="46"/>
      <c r="E7" s="34" t="s">
        <v>93</v>
      </c>
      <c r="F7" s="45"/>
      <c r="G7" s="37"/>
      <c r="H7" s="21"/>
    </row>
    <row r="8" spans="2:8" ht="34.5" customHeight="1">
      <c r="B8" s="21"/>
      <c r="C8" s="34" t="s">
        <v>102</v>
      </c>
      <c r="D8" s="46"/>
      <c r="E8" s="34"/>
      <c r="F8" s="45"/>
      <c r="G8" s="37"/>
      <c r="H8" s="21"/>
    </row>
    <row r="9" spans="2:8" ht="48" customHeight="1">
      <c r="B9" s="21"/>
      <c r="C9" s="34" t="s">
        <v>92</v>
      </c>
      <c r="D9" s="34"/>
      <c r="E9" s="34"/>
      <c r="F9" s="34"/>
      <c r="G9" s="44"/>
      <c r="H9" s="21"/>
    </row>
    <row r="10" spans="2:8" ht="39.75" customHeight="1">
      <c r="B10" s="21"/>
      <c r="C10" s="49" t="s">
        <v>99</v>
      </c>
      <c r="D10" s="42"/>
      <c r="E10" s="34"/>
      <c r="F10" s="34"/>
      <c r="G10" s="38"/>
      <c r="H10" s="21"/>
    </row>
    <row r="11" spans="2:8" ht="28.5">
      <c r="B11" s="21"/>
      <c r="C11" s="40" t="s">
        <v>91</v>
      </c>
      <c r="D11" s="42" t="s">
        <v>88</v>
      </c>
      <c r="E11" s="42" t="s">
        <v>88</v>
      </c>
      <c r="F11" s="42" t="s">
        <v>88</v>
      </c>
      <c r="G11" s="37"/>
      <c r="H11" s="21"/>
    </row>
    <row r="12" spans="2:8" ht="28.5">
      <c r="B12" s="21"/>
      <c r="C12" s="40" t="s">
        <v>100</v>
      </c>
      <c r="D12" s="42" t="s">
        <v>88</v>
      </c>
      <c r="E12" s="42" t="s">
        <v>88</v>
      </c>
      <c r="F12" s="42" t="s">
        <v>88</v>
      </c>
      <c r="G12" s="37"/>
      <c r="H12" s="21"/>
    </row>
    <row r="13" spans="2:8" ht="28.5">
      <c r="B13" s="21"/>
      <c r="C13" s="40" t="s">
        <v>90</v>
      </c>
      <c r="D13" s="42" t="s">
        <v>89</v>
      </c>
      <c r="E13" s="42" t="s">
        <v>89</v>
      </c>
      <c r="F13" s="42" t="s">
        <v>89</v>
      </c>
      <c r="G13" s="37"/>
      <c r="H13" s="21"/>
    </row>
    <row r="14" spans="2:8" ht="28.5">
      <c r="B14" s="21"/>
      <c r="C14" s="40" t="s">
        <v>81</v>
      </c>
      <c r="D14" s="43" t="s">
        <v>86</v>
      </c>
      <c r="E14" s="43" t="s">
        <v>86</v>
      </c>
      <c r="F14" s="50" t="s">
        <v>86</v>
      </c>
      <c r="G14" s="37"/>
      <c r="H14" s="21"/>
    </row>
    <row r="15" spans="2:8" ht="28.5">
      <c r="B15" s="21"/>
      <c r="C15" s="40" t="s">
        <v>87</v>
      </c>
      <c r="D15" s="43"/>
      <c r="E15" s="40"/>
      <c r="F15" s="42"/>
      <c r="G15" s="37"/>
      <c r="H15" s="21"/>
    </row>
    <row r="16" spans="2:8" ht="28.5">
      <c r="B16" s="21"/>
      <c r="C16" s="40" t="s">
        <v>85</v>
      </c>
      <c r="D16" s="43" t="s">
        <v>101</v>
      </c>
      <c r="E16" s="43" t="s">
        <v>101</v>
      </c>
      <c r="F16" s="50" t="s">
        <v>101</v>
      </c>
      <c r="G16" s="37"/>
      <c r="H16" s="21"/>
    </row>
    <row r="17" spans="2:8" ht="28.5" customHeight="1">
      <c r="B17" s="21"/>
      <c r="C17" s="40" t="s">
        <v>84</v>
      </c>
      <c r="D17" s="41" t="s">
        <v>97</v>
      </c>
      <c r="E17" s="41" t="s">
        <v>97</v>
      </c>
      <c r="F17" s="48" t="s">
        <v>97</v>
      </c>
      <c r="G17" s="37"/>
      <c r="H17" s="21"/>
    </row>
    <row r="18" spans="2:8" ht="28.5">
      <c r="B18" s="21"/>
      <c r="C18" s="39" t="s">
        <v>83</v>
      </c>
      <c r="D18" s="38"/>
      <c r="E18" s="37"/>
      <c r="F18" s="37"/>
      <c r="G18" s="37"/>
      <c r="H18" s="21"/>
    </row>
    <row r="19" spans="2:8" ht="28.5">
      <c r="B19" s="21"/>
      <c r="C19" s="35" t="s">
        <v>82</v>
      </c>
      <c r="D19" s="38"/>
      <c r="E19" s="37"/>
      <c r="F19" s="37"/>
      <c r="G19" s="37"/>
      <c r="H19" s="21"/>
    </row>
    <row r="20" spans="2:8" ht="24">
      <c r="B20" s="21"/>
      <c r="C20" s="34" t="s">
        <v>81</v>
      </c>
      <c r="D20" s="34"/>
      <c r="E20" s="34"/>
      <c r="F20" s="34"/>
      <c r="G20" s="33"/>
      <c r="H20" s="23"/>
    </row>
    <row r="21" spans="2:8" ht="24">
      <c r="B21" s="21"/>
      <c r="C21" s="34" t="s">
        <v>80</v>
      </c>
      <c r="D21" s="34"/>
      <c r="E21" s="34"/>
      <c r="F21" s="34"/>
      <c r="G21" s="36"/>
      <c r="H21" s="23"/>
    </row>
    <row r="22" spans="2:8" ht="24">
      <c r="B22" s="21"/>
      <c r="C22" s="34" t="s">
        <v>79</v>
      </c>
      <c r="D22" s="34"/>
      <c r="E22" s="34"/>
      <c r="F22" s="34"/>
      <c r="G22" s="33"/>
      <c r="H22" s="23"/>
    </row>
    <row r="23" spans="2:8" ht="24">
      <c r="B23" s="21"/>
      <c r="C23" s="34" t="s">
        <v>78</v>
      </c>
      <c r="D23" s="34"/>
      <c r="E23" s="34"/>
      <c r="F23" s="34"/>
      <c r="G23" s="33"/>
      <c r="H23" s="23"/>
    </row>
    <row r="24" spans="2:8" ht="24">
      <c r="B24" s="21"/>
      <c r="C24" s="26"/>
      <c r="D24" s="26"/>
      <c r="E24" s="26"/>
      <c r="F24" s="26"/>
      <c r="G24" s="26"/>
      <c r="H24" s="23"/>
    </row>
    <row r="25" spans="2:8" ht="24">
      <c r="B25" s="23" t="s">
        <v>77</v>
      </c>
      <c r="C25" s="26"/>
      <c r="D25" s="26"/>
      <c r="E25" s="26"/>
      <c r="F25" s="26"/>
      <c r="G25" s="26"/>
      <c r="H25" s="23"/>
    </row>
    <row r="26" spans="2:8" ht="24">
      <c r="B26" s="21"/>
      <c r="C26" s="26" t="s">
        <v>98</v>
      </c>
      <c r="D26" s="26"/>
      <c r="E26" s="27" t="s">
        <v>76</v>
      </c>
      <c r="F26" s="88">
        <v>41525</v>
      </c>
      <c r="G26" s="88"/>
      <c r="H26" s="32"/>
    </row>
    <row r="27" spans="2:8" ht="24.75" thickBot="1">
      <c r="B27" s="21"/>
      <c r="C27" s="31"/>
      <c r="D27" s="30" t="s">
        <v>75</v>
      </c>
      <c r="E27" s="26"/>
      <c r="F27" s="29"/>
      <c r="G27" s="29"/>
      <c r="H27" s="28"/>
    </row>
    <row r="28" spans="2:8" ht="24.75" thickTop="1">
      <c r="B28" s="21"/>
      <c r="C28" s="26"/>
      <c r="D28" s="27"/>
      <c r="E28" s="20" t="s">
        <v>96</v>
      </c>
      <c r="F28" s="20"/>
      <c r="G28" s="20"/>
      <c r="H28" s="23"/>
    </row>
    <row r="29" spans="2:8" ht="24">
      <c r="B29" s="21"/>
      <c r="C29" s="26"/>
      <c r="D29" s="26"/>
      <c r="E29" s="20" t="s">
        <v>74</v>
      </c>
      <c r="F29" s="20"/>
      <c r="G29" s="20"/>
      <c r="H29" s="23"/>
    </row>
    <row r="30" spans="2:8" ht="24">
      <c r="B30" s="21"/>
      <c r="C30" s="26"/>
      <c r="D30" s="26"/>
      <c r="E30" s="20"/>
      <c r="F30" s="20"/>
      <c r="G30" s="20"/>
      <c r="H30" s="23"/>
    </row>
    <row r="31" spans="2:8" ht="24">
      <c r="B31" s="21"/>
      <c r="C31" s="26"/>
      <c r="D31" s="26"/>
      <c r="E31" s="24"/>
      <c r="F31" s="24" t="s">
        <v>73</v>
      </c>
      <c r="G31" s="20"/>
      <c r="H31" s="23"/>
    </row>
    <row r="32" spans="2:8" ht="24">
      <c r="B32" s="21"/>
      <c r="C32" s="26"/>
      <c r="D32" s="25"/>
      <c r="E32" s="24" t="s">
        <v>72</v>
      </c>
      <c r="F32" s="24" t="s">
        <v>71</v>
      </c>
      <c r="G32" s="24" t="s">
        <v>70</v>
      </c>
      <c r="H32" s="23"/>
    </row>
    <row r="33" spans="2:8" ht="6" customHeight="1">
      <c r="B33" s="21"/>
      <c r="C33" s="22"/>
      <c r="D33" s="22"/>
      <c r="E33" s="22"/>
      <c r="F33" s="22"/>
      <c r="G33" s="22"/>
      <c r="H33" s="21"/>
    </row>
    <row r="34" spans="3:7" ht="17.25">
      <c r="C34" s="20"/>
      <c r="D34" s="20"/>
      <c r="E34" s="20"/>
      <c r="F34" s="20"/>
      <c r="G34" s="20"/>
    </row>
  </sheetData>
  <sheetProtection/>
  <mergeCells count="1">
    <mergeCell ref="F26:G26"/>
  </mergeCells>
  <printOptions/>
  <pageMargins left="0.7086614173228347" right="0.7086614173228347" top="0.41" bottom="0.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2"/>
  <sheetViews>
    <sheetView tabSelected="1" zoomScale="120" zoomScaleNormal="120" zoomScalePageLayoutView="0" workbookViewId="0" topLeftCell="A1">
      <pane xSplit="7" ySplit="1" topLeftCell="H49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52" sqref="I52"/>
    </sheetView>
  </sheetViews>
  <sheetFormatPr defaultColWidth="9.140625" defaultRowHeight="15"/>
  <cols>
    <col min="1" max="1" width="1.57421875" style="0" customWidth="1"/>
    <col min="2" max="2" width="6.28125" style="0" customWidth="1"/>
    <col min="3" max="3" width="3.00390625" style="0" customWidth="1"/>
    <col min="4" max="4" width="20.28125" style="0" customWidth="1"/>
    <col min="5" max="5" width="3.00390625" style="0" customWidth="1"/>
    <col min="6" max="6" width="5.7109375" style="0" customWidth="1"/>
    <col min="7" max="7" width="1.421875" style="0" customWidth="1"/>
    <col min="8" max="8" width="5.28125" style="0" customWidth="1"/>
    <col min="9" max="14" width="3.00390625" style="0" customWidth="1"/>
    <col min="15" max="15" width="1.1484375" style="0" customWidth="1"/>
    <col min="16" max="16" width="4.57421875" style="0" customWidth="1"/>
    <col min="17" max="17" width="4.8515625" style="0" customWidth="1"/>
    <col min="18" max="18" width="9.421875" style="0" customWidth="1"/>
    <col min="19" max="19" width="1.1484375" style="0" customWidth="1"/>
    <col min="20" max="20" width="6.57421875" style="0" customWidth="1"/>
    <col min="21" max="25" width="5.421875" style="0" customWidth="1"/>
  </cols>
  <sheetData>
    <row r="1" spans="2:25" ht="42" customHeight="1">
      <c r="B1" t="s">
        <v>10</v>
      </c>
      <c r="C1" t="s">
        <v>11</v>
      </c>
      <c r="D1" t="s">
        <v>12</v>
      </c>
      <c r="F1" s="10" t="s">
        <v>68</v>
      </c>
      <c r="G1" s="15"/>
      <c r="H1" t="s">
        <v>7</v>
      </c>
      <c r="I1" s="10" t="s">
        <v>62</v>
      </c>
      <c r="J1" t="s">
        <v>63</v>
      </c>
      <c r="K1" s="10" t="s">
        <v>64</v>
      </c>
      <c r="L1" s="10" t="s">
        <v>65</v>
      </c>
      <c r="M1" s="10" t="s">
        <v>66</v>
      </c>
      <c r="N1" s="10" t="s">
        <v>67</v>
      </c>
      <c r="O1" s="13"/>
      <c r="P1" t="s">
        <v>8</v>
      </c>
      <c r="Q1" s="85" t="s">
        <v>6</v>
      </c>
      <c r="R1" t="s">
        <v>9</v>
      </c>
      <c r="S1" s="13"/>
      <c r="T1" t="s">
        <v>69</v>
      </c>
      <c r="U1" t="s">
        <v>61</v>
      </c>
      <c r="V1" t="s">
        <v>0</v>
      </c>
      <c r="W1" t="s">
        <v>3</v>
      </c>
      <c r="X1" t="s">
        <v>4</v>
      </c>
      <c r="Y1" t="s">
        <v>1</v>
      </c>
    </row>
    <row r="2" spans="2:25" ht="13.5">
      <c r="B2" t="s">
        <v>2</v>
      </c>
      <c r="C2" s="7">
        <v>32</v>
      </c>
      <c r="D2" s="7" t="s">
        <v>18</v>
      </c>
      <c r="E2" s="7"/>
      <c r="F2" s="4">
        <f>T2+P2+H2</f>
        <v>8</v>
      </c>
      <c r="G2" s="16"/>
      <c r="H2" s="11">
        <f>SUM(I2:N2)</f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14"/>
      <c r="P2" s="7">
        <v>2</v>
      </c>
      <c r="Q2" s="84">
        <v>6</v>
      </c>
      <c r="R2" s="9">
        <v>43.3</v>
      </c>
      <c r="S2" s="14"/>
      <c r="T2" s="11">
        <f>SUM(U2:Y2)</f>
        <v>6</v>
      </c>
      <c r="U2" s="1"/>
      <c r="V2" s="7">
        <v>0</v>
      </c>
      <c r="W2" s="7">
        <v>0</v>
      </c>
      <c r="X2" s="7">
        <v>3</v>
      </c>
      <c r="Y2" s="7">
        <v>3</v>
      </c>
    </row>
    <row r="3" spans="2:25" ht="13.5">
      <c r="B3" t="s">
        <v>2</v>
      </c>
      <c r="C3" s="7">
        <v>31</v>
      </c>
      <c r="D3" s="7" t="s">
        <v>17</v>
      </c>
      <c r="E3" s="7"/>
      <c r="F3" s="4">
        <f>T3+P3+H3</f>
        <v>23</v>
      </c>
      <c r="G3" s="16"/>
      <c r="H3" s="11">
        <f aca="true" t="shared" si="0" ref="H3:H20">SUM(I3:N3)</f>
        <v>3</v>
      </c>
      <c r="I3" s="9">
        <v>1</v>
      </c>
      <c r="J3" s="9">
        <v>0</v>
      </c>
      <c r="K3" s="9">
        <v>1</v>
      </c>
      <c r="L3" s="9">
        <v>0</v>
      </c>
      <c r="M3" s="9">
        <v>1</v>
      </c>
      <c r="N3" s="9">
        <v>0</v>
      </c>
      <c r="O3" s="14"/>
      <c r="P3" s="7">
        <v>8</v>
      </c>
      <c r="Q3" s="84">
        <v>2</v>
      </c>
      <c r="R3" s="9">
        <v>28.7</v>
      </c>
      <c r="S3" s="14"/>
      <c r="T3" s="11">
        <f>SUM(U3:Y3)</f>
        <v>12</v>
      </c>
      <c r="U3" s="1"/>
      <c r="V3" s="7">
        <v>3</v>
      </c>
      <c r="W3" s="7">
        <v>3</v>
      </c>
      <c r="X3" s="7">
        <v>3</v>
      </c>
      <c r="Y3" s="7">
        <v>3</v>
      </c>
    </row>
    <row r="4" spans="2:25" ht="13.5">
      <c r="B4" t="s">
        <v>2</v>
      </c>
      <c r="C4" s="7">
        <v>33</v>
      </c>
      <c r="D4" s="7" t="s">
        <v>156</v>
      </c>
      <c r="E4" s="7"/>
      <c r="F4" s="4">
        <f>T4+P4+H4</f>
        <v>11</v>
      </c>
      <c r="G4" s="16"/>
      <c r="H4" s="11">
        <f t="shared" si="0"/>
        <v>5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0</v>
      </c>
      <c r="O4" s="14"/>
      <c r="P4" s="7"/>
      <c r="Q4" s="84"/>
      <c r="R4" s="9"/>
      <c r="S4" s="14"/>
      <c r="T4" s="11">
        <f>SUM(U4:Y4)</f>
        <v>6</v>
      </c>
      <c r="U4" s="1"/>
      <c r="V4" s="7">
        <v>0</v>
      </c>
      <c r="W4" s="7">
        <v>0</v>
      </c>
      <c r="X4" s="7">
        <v>3</v>
      </c>
      <c r="Y4" s="7">
        <v>3</v>
      </c>
    </row>
    <row r="5" spans="2:25" ht="13.5">
      <c r="B5" t="s">
        <v>61</v>
      </c>
      <c r="C5" t="s">
        <v>5</v>
      </c>
      <c r="D5" t="s">
        <v>16</v>
      </c>
      <c r="F5" s="12">
        <f>SUM(F2:F4)</f>
        <v>42</v>
      </c>
      <c r="G5" s="17"/>
      <c r="H5" s="12">
        <f>SUM(H2:H4)</f>
        <v>8</v>
      </c>
      <c r="I5" s="1"/>
      <c r="J5" s="1"/>
      <c r="K5" s="1"/>
      <c r="L5" s="1"/>
      <c r="M5" s="1">
        <v>1</v>
      </c>
      <c r="N5" s="1"/>
      <c r="O5" s="13"/>
      <c r="P5" s="2">
        <f>SUM(P2:P4)</f>
        <v>10</v>
      </c>
      <c r="Q5" s="1"/>
      <c r="R5" s="1"/>
      <c r="S5" s="13"/>
      <c r="T5" s="2">
        <f>SUM(T2:T4)</f>
        <v>24</v>
      </c>
      <c r="U5" s="1"/>
      <c r="V5" s="3">
        <f>SUM(V2:V4)</f>
        <v>3</v>
      </c>
      <c r="W5" s="3">
        <f>SUM(W2:W4)</f>
        <v>3</v>
      </c>
      <c r="X5" s="3">
        <f>SUM(X2:X4)</f>
        <v>9</v>
      </c>
      <c r="Y5" s="3">
        <f>SUM(Y2:Y4)</f>
        <v>9</v>
      </c>
    </row>
    <row r="6" spans="2:25" ht="13.5">
      <c r="B6" t="s">
        <v>0</v>
      </c>
      <c r="C6" s="7">
        <v>11</v>
      </c>
      <c r="D6" s="7" t="s">
        <v>13</v>
      </c>
      <c r="E6" s="7"/>
      <c r="F6" s="4">
        <f>T6+P6+H6</f>
        <v>17</v>
      </c>
      <c r="G6" s="16"/>
      <c r="H6" s="11">
        <f>SUM(I6:N6)</f>
        <v>5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0</v>
      </c>
      <c r="O6" s="14"/>
      <c r="P6" s="7"/>
      <c r="Q6" s="84"/>
      <c r="R6" s="9"/>
      <c r="S6" s="14"/>
      <c r="T6" s="11">
        <f>SUM(U6:Y6)</f>
        <v>12</v>
      </c>
      <c r="U6" s="7">
        <v>3</v>
      </c>
      <c r="V6" s="1"/>
      <c r="W6" s="7">
        <v>3</v>
      </c>
      <c r="X6" s="7">
        <v>3</v>
      </c>
      <c r="Y6" s="7">
        <v>3</v>
      </c>
    </row>
    <row r="7" spans="2:25" ht="13.5">
      <c r="B7" t="s">
        <v>0</v>
      </c>
      <c r="C7" s="7">
        <v>12</v>
      </c>
      <c r="D7" s="7" t="s">
        <v>148</v>
      </c>
      <c r="E7" s="7"/>
      <c r="F7" s="4">
        <f>T7+P7+H7</f>
        <v>26</v>
      </c>
      <c r="G7" s="16"/>
      <c r="H7" s="11">
        <f t="shared" si="0"/>
        <v>5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0</v>
      </c>
      <c r="O7" s="14"/>
      <c r="P7" s="7">
        <v>12</v>
      </c>
      <c r="Q7" s="84">
        <v>1</v>
      </c>
      <c r="R7" s="9">
        <v>23.3</v>
      </c>
      <c r="S7" s="14"/>
      <c r="T7" s="11">
        <f>SUM(U7:Y7)</f>
        <v>9</v>
      </c>
      <c r="U7" s="7">
        <v>0</v>
      </c>
      <c r="V7" s="1"/>
      <c r="W7" s="7">
        <v>3</v>
      </c>
      <c r="X7" s="7">
        <v>3</v>
      </c>
      <c r="Y7" s="7">
        <v>3</v>
      </c>
    </row>
    <row r="8" spans="2:25" ht="13.5">
      <c r="B8" t="s">
        <v>0</v>
      </c>
      <c r="C8" s="7">
        <v>13</v>
      </c>
      <c r="D8" s="7" t="s">
        <v>157</v>
      </c>
      <c r="E8" s="7"/>
      <c r="F8" s="4">
        <f>T8+P8+H8</f>
        <v>21</v>
      </c>
      <c r="G8" s="16"/>
      <c r="H8" s="11">
        <f t="shared" si="0"/>
        <v>5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0</v>
      </c>
      <c r="O8" s="14"/>
      <c r="P8" s="7">
        <v>4</v>
      </c>
      <c r="Q8" s="84">
        <v>4</v>
      </c>
      <c r="R8" s="9">
        <v>30</v>
      </c>
      <c r="S8" s="14"/>
      <c r="T8" s="11">
        <f>SUM(U8:Y8)</f>
        <v>12</v>
      </c>
      <c r="U8" s="7">
        <v>3</v>
      </c>
      <c r="V8" s="1"/>
      <c r="W8" s="7">
        <v>3</v>
      </c>
      <c r="X8" s="7">
        <v>3</v>
      </c>
      <c r="Y8" s="7">
        <v>3</v>
      </c>
    </row>
    <row r="9" spans="2:25" ht="13.5">
      <c r="B9" t="s">
        <v>0</v>
      </c>
      <c r="C9" t="s">
        <v>5</v>
      </c>
      <c r="D9" t="s">
        <v>14</v>
      </c>
      <c r="F9" s="12">
        <f>SUM(F6:F8)</f>
        <v>64</v>
      </c>
      <c r="G9" s="17"/>
      <c r="H9" s="12">
        <f>SUM(H6:H8)</f>
        <v>15</v>
      </c>
      <c r="I9" s="1"/>
      <c r="J9" s="1"/>
      <c r="K9" s="1"/>
      <c r="L9" s="1"/>
      <c r="M9" s="1"/>
      <c r="N9" s="1"/>
      <c r="O9" s="13"/>
      <c r="P9" s="2">
        <f>SUM(P6:P8)</f>
        <v>16</v>
      </c>
      <c r="Q9" s="1"/>
      <c r="R9" s="1"/>
      <c r="S9" s="13"/>
      <c r="T9" s="2">
        <f>SUM(T6:T8)</f>
        <v>33</v>
      </c>
      <c r="U9" s="3">
        <f>SUM(U6:U8)</f>
        <v>6</v>
      </c>
      <c r="V9" s="1"/>
      <c r="W9" s="3">
        <f>SUM(W6:W8)</f>
        <v>9</v>
      </c>
      <c r="X9" s="3">
        <f>SUM(X6:X8)</f>
        <v>9</v>
      </c>
      <c r="Y9" s="3">
        <f>SUM(Y6:Y8)</f>
        <v>9</v>
      </c>
    </row>
    <row r="10" spans="2:25" ht="13.5">
      <c r="B10" t="s">
        <v>3</v>
      </c>
      <c r="C10" s="7">
        <v>52</v>
      </c>
      <c r="D10" s="7" t="s">
        <v>20</v>
      </c>
      <c r="E10" s="7"/>
      <c r="F10" s="4">
        <f>T10+P10+H10</f>
        <v>17</v>
      </c>
      <c r="G10" s="18"/>
      <c r="H10" s="11">
        <f>SUM(I10:N10)</f>
        <v>5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0</v>
      </c>
      <c r="O10" s="14"/>
      <c r="P10" s="7">
        <v>6</v>
      </c>
      <c r="Q10" s="84">
        <v>3</v>
      </c>
      <c r="R10" s="9">
        <v>29.9</v>
      </c>
      <c r="S10" s="14"/>
      <c r="T10" s="11">
        <f>SUM(U10:Y10)</f>
        <v>6</v>
      </c>
      <c r="U10" s="7">
        <v>0</v>
      </c>
      <c r="V10" s="7">
        <v>0</v>
      </c>
      <c r="W10" s="1"/>
      <c r="X10" s="7">
        <v>3</v>
      </c>
      <c r="Y10" s="7">
        <v>3</v>
      </c>
    </row>
    <row r="11" spans="2:25" ht="13.5">
      <c r="B11" t="s">
        <v>3</v>
      </c>
      <c r="C11" s="7">
        <v>51</v>
      </c>
      <c r="D11" s="7" t="s">
        <v>158</v>
      </c>
      <c r="E11" s="7"/>
      <c r="F11" s="4">
        <f>T11+P11+H11</f>
        <v>14</v>
      </c>
      <c r="G11" s="18"/>
      <c r="H11" s="11">
        <f t="shared" si="0"/>
        <v>5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0</v>
      </c>
      <c r="O11" s="14"/>
      <c r="P11" s="7"/>
      <c r="Q11" s="84"/>
      <c r="R11" s="9"/>
      <c r="S11" s="14"/>
      <c r="T11" s="11">
        <f>SUM(U11:Y11)</f>
        <v>9</v>
      </c>
      <c r="U11" s="7">
        <v>3</v>
      </c>
      <c r="V11" s="7">
        <v>0</v>
      </c>
      <c r="W11" s="1"/>
      <c r="X11" s="7">
        <v>3</v>
      </c>
      <c r="Y11" s="7">
        <v>3</v>
      </c>
    </row>
    <row r="12" spans="2:25" ht="13.5">
      <c r="B12" t="s">
        <v>3</v>
      </c>
      <c r="C12" s="7"/>
      <c r="E12" s="7"/>
      <c r="F12" s="4">
        <f>T12+P12+H12</f>
        <v>3</v>
      </c>
      <c r="G12" s="16"/>
      <c r="H12" s="11">
        <f t="shared" si="0"/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4"/>
      <c r="P12" s="7"/>
      <c r="Q12" s="84"/>
      <c r="R12" s="9"/>
      <c r="S12" s="14"/>
      <c r="T12" s="11">
        <f>SUM(U12:Y12)</f>
        <v>3</v>
      </c>
      <c r="U12" s="7">
        <v>0</v>
      </c>
      <c r="V12" s="7">
        <v>0</v>
      </c>
      <c r="W12" s="1"/>
      <c r="X12" s="7">
        <v>0</v>
      </c>
      <c r="Y12" s="7">
        <v>3</v>
      </c>
    </row>
    <row r="13" spans="2:25" ht="13.5">
      <c r="B13" t="s">
        <v>23</v>
      </c>
      <c r="C13" t="s">
        <v>5</v>
      </c>
      <c r="D13" t="s">
        <v>21</v>
      </c>
      <c r="F13" s="12">
        <f>SUM(F10:F12)</f>
        <v>34</v>
      </c>
      <c r="G13" s="17"/>
      <c r="H13" s="12">
        <f>SUM(H10:H12)</f>
        <v>10</v>
      </c>
      <c r="I13" s="1"/>
      <c r="J13" s="1"/>
      <c r="K13" s="1"/>
      <c r="L13" s="1"/>
      <c r="M13" s="1"/>
      <c r="N13" s="1"/>
      <c r="O13" s="13"/>
      <c r="P13" s="2">
        <f>SUM(P10:P12)</f>
        <v>6</v>
      </c>
      <c r="Q13" s="1"/>
      <c r="R13" s="1"/>
      <c r="S13" s="13"/>
      <c r="T13" s="2">
        <f>SUM(T10:T12)</f>
        <v>18</v>
      </c>
      <c r="U13" s="3">
        <f>SUM(U10:U12)</f>
        <v>3</v>
      </c>
      <c r="V13" s="3">
        <f>SUM(V10:V12)</f>
        <v>0</v>
      </c>
      <c r="W13" s="1"/>
      <c r="X13" s="3">
        <f>SUM(X10:X12)</f>
        <v>6</v>
      </c>
      <c r="Y13" s="3">
        <f>SUM(Y10:Y12)</f>
        <v>9</v>
      </c>
    </row>
    <row r="14" spans="2:25" ht="13.5">
      <c r="B14" t="s">
        <v>4</v>
      </c>
      <c r="C14" s="7">
        <v>21</v>
      </c>
      <c r="D14" s="7" t="s">
        <v>159</v>
      </c>
      <c r="E14" s="7"/>
      <c r="F14" s="4">
        <f>T14+P14+H14</f>
        <v>9</v>
      </c>
      <c r="G14" s="16"/>
      <c r="H14" s="11">
        <f>SUM(I14:N14)</f>
        <v>5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0</v>
      </c>
      <c r="O14" s="14"/>
      <c r="P14" s="7">
        <v>1</v>
      </c>
      <c r="Q14" s="84">
        <v>7</v>
      </c>
      <c r="R14" s="9">
        <v>91.5</v>
      </c>
      <c r="S14" s="14"/>
      <c r="T14" s="11">
        <f>SUM(U14:Y14)</f>
        <v>3</v>
      </c>
      <c r="U14" s="7">
        <v>0</v>
      </c>
      <c r="V14" s="7">
        <v>0</v>
      </c>
      <c r="W14" s="7">
        <v>0</v>
      </c>
      <c r="X14" s="1"/>
      <c r="Y14" s="7">
        <v>3</v>
      </c>
    </row>
    <row r="15" spans="2:25" ht="13.5">
      <c r="B15" t="s">
        <v>4</v>
      </c>
      <c r="C15" s="7">
        <v>22</v>
      </c>
      <c r="D15" s="7" t="s">
        <v>160</v>
      </c>
      <c r="E15" s="7"/>
      <c r="F15" s="4">
        <f>T15+P15+H15</f>
        <v>6</v>
      </c>
      <c r="G15" s="18"/>
      <c r="H15" s="11">
        <f t="shared" si="0"/>
        <v>3</v>
      </c>
      <c r="I15" s="9">
        <v>1</v>
      </c>
      <c r="J15" s="9">
        <v>1</v>
      </c>
      <c r="K15" s="9">
        <v>0</v>
      </c>
      <c r="L15" s="9">
        <v>1</v>
      </c>
      <c r="M15" s="9">
        <v>0</v>
      </c>
      <c r="N15" s="9">
        <v>0</v>
      </c>
      <c r="O15" s="14"/>
      <c r="P15" s="7"/>
      <c r="Q15" s="84"/>
      <c r="R15" s="9">
        <v>0</v>
      </c>
      <c r="S15" s="14"/>
      <c r="T15" s="11">
        <f>SUM(U15:Y15)</f>
        <v>3</v>
      </c>
      <c r="U15" s="7">
        <v>0</v>
      </c>
      <c r="V15" s="7">
        <v>0</v>
      </c>
      <c r="W15" s="7">
        <v>0</v>
      </c>
      <c r="X15" s="1"/>
      <c r="Y15" s="7">
        <v>3</v>
      </c>
    </row>
    <row r="16" spans="2:25" ht="13.5">
      <c r="B16" t="s">
        <v>4</v>
      </c>
      <c r="C16" s="7">
        <v>23</v>
      </c>
      <c r="E16" s="7"/>
      <c r="F16" s="4">
        <f>T16+P16+H16</f>
        <v>3</v>
      </c>
      <c r="G16" s="16"/>
      <c r="H16" s="11">
        <f t="shared" si="0"/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4"/>
      <c r="P16" s="7"/>
      <c r="Q16" s="84"/>
      <c r="R16" s="9">
        <v>0</v>
      </c>
      <c r="S16" s="14"/>
      <c r="T16" s="11">
        <f>SUM(U16:Y16)</f>
        <v>3</v>
      </c>
      <c r="U16" s="7">
        <v>0</v>
      </c>
      <c r="V16" s="7">
        <v>0</v>
      </c>
      <c r="W16" s="7">
        <v>0</v>
      </c>
      <c r="X16" s="1"/>
      <c r="Y16" s="7">
        <v>3</v>
      </c>
    </row>
    <row r="17" spans="2:25" ht="13.5">
      <c r="B17" t="s">
        <v>22</v>
      </c>
      <c r="C17" t="s">
        <v>5</v>
      </c>
      <c r="D17" t="s">
        <v>15</v>
      </c>
      <c r="F17" s="12">
        <f>SUM(F14:F16)</f>
        <v>18</v>
      </c>
      <c r="G17" s="17"/>
      <c r="H17" s="12">
        <f>SUM(H14:H16)</f>
        <v>8</v>
      </c>
      <c r="I17" s="1"/>
      <c r="J17" s="1"/>
      <c r="K17" s="1"/>
      <c r="L17" s="1"/>
      <c r="M17" s="1"/>
      <c r="N17" s="1"/>
      <c r="O17" s="13"/>
      <c r="P17" s="2">
        <f>SUM(P14:P16)</f>
        <v>1</v>
      </c>
      <c r="Q17" s="1"/>
      <c r="R17" s="1"/>
      <c r="S17" s="13"/>
      <c r="T17" s="2">
        <f>SUM(T14:T16)</f>
        <v>9</v>
      </c>
      <c r="U17" s="3">
        <f>SUM(U14:U16)</f>
        <v>0</v>
      </c>
      <c r="V17" s="3">
        <f>SUM(V14:V16)</f>
        <v>0</v>
      </c>
      <c r="W17" s="3">
        <f>SUM(W14:W16)</f>
        <v>0</v>
      </c>
      <c r="X17" s="1"/>
      <c r="Y17" s="3">
        <f>SUM(Y14:Y16)</f>
        <v>9</v>
      </c>
    </row>
    <row r="18" spans="2:25" ht="13.5">
      <c r="B18" t="s">
        <v>1</v>
      </c>
      <c r="C18" s="7"/>
      <c r="D18" s="7" t="s">
        <v>165</v>
      </c>
      <c r="E18" s="7"/>
      <c r="F18" s="4">
        <f>T18+P18+H18</f>
        <v>8</v>
      </c>
      <c r="G18" s="16"/>
      <c r="H18" s="11">
        <f>SUM(I18:N18)</f>
        <v>5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0</v>
      </c>
      <c r="O18" s="14"/>
      <c r="P18" s="7">
        <v>3</v>
      </c>
      <c r="Q18" s="84">
        <v>5</v>
      </c>
      <c r="R18" s="9">
        <v>33.5</v>
      </c>
      <c r="S18" s="14"/>
      <c r="T18" s="11">
        <f>SUM(U18:Y18)</f>
        <v>0</v>
      </c>
      <c r="U18" s="7">
        <v>0</v>
      </c>
      <c r="V18" s="7">
        <v>0</v>
      </c>
      <c r="W18" s="7">
        <v>0</v>
      </c>
      <c r="X18" s="7">
        <v>0</v>
      </c>
      <c r="Y18" s="1"/>
    </row>
    <row r="19" spans="2:25" ht="13.5">
      <c r="B19" t="s">
        <v>1</v>
      </c>
      <c r="C19" s="7"/>
      <c r="D19" s="7"/>
      <c r="F19" s="4">
        <f>T19+P19+H19</f>
        <v>0</v>
      </c>
      <c r="G19" s="16"/>
      <c r="H19" s="11">
        <f t="shared" si="0"/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4"/>
      <c r="P19" s="7"/>
      <c r="Q19" s="84"/>
      <c r="R19" s="9">
        <v>0</v>
      </c>
      <c r="S19" s="14"/>
      <c r="T19" s="11">
        <f>SUM(U19:Y19)</f>
        <v>0</v>
      </c>
      <c r="U19" s="7">
        <v>0</v>
      </c>
      <c r="V19" s="7">
        <v>0</v>
      </c>
      <c r="W19" s="7">
        <v>0</v>
      </c>
      <c r="X19" s="7">
        <v>0</v>
      </c>
      <c r="Y19" s="1"/>
    </row>
    <row r="20" spans="2:25" ht="13.5">
      <c r="B20" t="s">
        <v>1</v>
      </c>
      <c r="C20" s="7"/>
      <c r="D20" s="7"/>
      <c r="F20" s="4">
        <f>T20+P20+H20</f>
        <v>0</v>
      </c>
      <c r="G20" s="16"/>
      <c r="H20" s="11">
        <f t="shared" si="0"/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4"/>
      <c r="P20" s="7"/>
      <c r="Q20" s="84"/>
      <c r="R20" s="9">
        <v>0</v>
      </c>
      <c r="S20" s="14"/>
      <c r="T20" s="11">
        <f>SUM(U20:Y20)</f>
        <v>0</v>
      </c>
      <c r="U20" s="7">
        <v>0</v>
      </c>
      <c r="V20" s="7">
        <v>0</v>
      </c>
      <c r="W20" s="7">
        <v>0</v>
      </c>
      <c r="X20" s="7">
        <v>0</v>
      </c>
      <c r="Y20" s="1"/>
    </row>
    <row r="21" spans="2:25" ht="13.5">
      <c r="B21" t="s">
        <v>24</v>
      </c>
      <c r="C21" t="s">
        <v>5</v>
      </c>
      <c r="D21" t="s">
        <v>19</v>
      </c>
      <c r="F21" s="12">
        <f>SUM(F18:F20)</f>
        <v>8</v>
      </c>
      <c r="G21" s="17"/>
      <c r="H21" s="12">
        <f>SUM(H18:H20)</f>
        <v>5</v>
      </c>
      <c r="I21" s="1"/>
      <c r="J21" s="1"/>
      <c r="K21" s="1"/>
      <c r="L21" s="1"/>
      <c r="M21" s="1"/>
      <c r="N21" s="1"/>
      <c r="O21" s="13"/>
      <c r="P21" s="2">
        <f>SUM(P18:P20)</f>
        <v>3</v>
      </c>
      <c r="Q21" s="1"/>
      <c r="R21" s="1"/>
      <c r="S21" s="13"/>
      <c r="T21" s="2">
        <f>SUM(T18:T20)</f>
        <v>0</v>
      </c>
      <c r="U21" s="3">
        <f>SUM(U18:U20)</f>
        <v>0</v>
      </c>
      <c r="V21" s="3">
        <f>SUM(V18:V20)</f>
        <v>0</v>
      </c>
      <c r="W21" s="3">
        <f>SUM(W18:W20)</f>
        <v>0</v>
      </c>
      <c r="X21" s="3">
        <f>SUM(X18:X20)</f>
        <v>0</v>
      </c>
      <c r="Y21" s="1"/>
    </row>
    <row r="22" spans="7:19" ht="13.5">
      <c r="G22" s="13"/>
      <c r="O22" s="13"/>
      <c r="S22" s="13"/>
    </row>
    <row r="25" ht="13.5">
      <c r="D25" t="s">
        <v>169</v>
      </c>
    </row>
    <row r="26" spans="2:4" ht="13.5">
      <c r="B26" t="s">
        <v>0</v>
      </c>
      <c r="C26" s="7">
        <v>12</v>
      </c>
      <c r="D26" s="7" t="s">
        <v>148</v>
      </c>
    </row>
    <row r="27" spans="2:4" ht="13.5">
      <c r="B27" t="s">
        <v>2</v>
      </c>
      <c r="C27" s="7">
        <v>31</v>
      </c>
      <c r="D27" s="7" t="s">
        <v>17</v>
      </c>
    </row>
    <row r="28" spans="2:4" ht="13.5">
      <c r="B28" t="s">
        <v>0</v>
      </c>
      <c r="C28" s="7">
        <v>13</v>
      </c>
      <c r="D28" s="7" t="s">
        <v>157</v>
      </c>
    </row>
    <row r="30" ht="13.5">
      <c r="D30" t="s">
        <v>168</v>
      </c>
    </row>
    <row r="31" spans="2:4" ht="13.5">
      <c r="B31" t="s">
        <v>0</v>
      </c>
      <c r="C31" s="7">
        <v>12</v>
      </c>
      <c r="D31" s="7" t="s">
        <v>148</v>
      </c>
    </row>
    <row r="32" spans="2:4" ht="13.5">
      <c r="B32" t="s">
        <v>2</v>
      </c>
      <c r="C32" s="7">
        <v>31</v>
      </c>
      <c r="D32" s="7" t="s">
        <v>17</v>
      </c>
    </row>
    <row r="33" spans="2:4" ht="13.5">
      <c r="B33" t="s">
        <v>3</v>
      </c>
      <c r="C33" s="7">
        <v>52</v>
      </c>
      <c r="D33" s="7" t="s">
        <v>20</v>
      </c>
    </row>
    <row r="35" ht="13.5">
      <c r="D35" t="s">
        <v>167</v>
      </c>
    </row>
    <row r="36" spans="2:3" ht="13.5">
      <c r="B36" t="s">
        <v>152</v>
      </c>
      <c r="C36" t="s">
        <v>162</v>
      </c>
    </row>
    <row r="37" spans="2:3" ht="13.5">
      <c r="B37" t="s">
        <v>166</v>
      </c>
      <c r="C37" t="s">
        <v>161</v>
      </c>
    </row>
    <row r="38" spans="2:3" ht="13.5">
      <c r="B38" t="s">
        <v>155</v>
      </c>
      <c r="C38" t="s">
        <v>163</v>
      </c>
    </row>
    <row r="39" spans="2:3" ht="13.5">
      <c r="B39" t="s">
        <v>155</v>
      </c>
      <c r="C39" t="s">
        <v>164</v>
      </c>
    </row>
    <row r="40" spans="2:6" ht="51.75">
      <c r="B40" s="96" t="s">
        <v>170</v>
      </c>
      <c r="C40" s="96"/>
      <c r="D40" s="96" t="str">
        <f>D9</f>
        <v>大阪工業技術専門学校</v>
      </c>
      <c r="E40" s="96"/>
      <c r="F40">
        <f>F9</f>
        <v>64</v>
      </c>
    </row>
    <row r="41" spans="2:6" ht="51.75">
      <c r="B41" s="96" t="s">
        <v>171</v>
      </c>
      <c r="C41" s="96"/>
      <c r="D41" s="96" t="str">
        <f>D5</f>
        <v>大阪電気通信大学</v>
      </c>
      <c r="E41" s="96"/>
      <c r="F41">
        <f>F5</f>
        <v>42</v>
      </c>
    </row>
    <row r="42" spans="2:6" ht="51.75">
      <c r="B42" s="96" t="s">
        <v>172</v>
      </c>
      <c r="C42" s="96"/>
      <c r="D42" s="96" t="str">
        <f>D13</f>
        <v>大阪産業大学</v>
      </c>
      <c r="E42" s="96"/>
      <c r="F42" s="96">
        <f>F13</f>
        <v>34</v>
      </c>
    </row>
    <row r="43" spans="2:6" ht="120.75">
      <c r="B43" s="96" t="s">
        <v>173</v>
      </c>
      <c r="C43" s="96">
        <f>C7</f>
        <v>12</v>
      </c>
      <c r="D43" s="96" t="str">
        <f>D7</f>
        <v>Octon Mk.Ⅲ</v>
      </c>
      <c r="E43" s="96"/>
      <c r="F43" s="96">
        <f>F7</f>
        <v>26</v>
      </c>
    </row>
    <row r="44" spans="2:6" ht="86.25">
      <c r="B44" s="96" t="s">
        <v>174</v>
      </c>
      <c r="C44" s="96">
        <f>C3</f>
        <v>31</v>
      </c>
      <c r="D44" s="96" t="str">
        <f>D3</f>
        <v>レムレース</v>
      </c>
      <c r="E44" s="96"/>
      <c r="F44" s="96">
        <f>F3</f>
        <v>23</v>
      </c>
    </row>
    <row r="45" spans="2:6" ht="69">
      <c r="B45" s="96" t="s">
        <v>175</v>
      </c>
      <c r="C45" s="96">
        <f>C8</f>
        <v>13</v>
      </c>
      <c r="D45" s="96" t="str">
        <f>D8</f>
        <v>I-RON</v>
      </c>
      <c r="E45" s="96"/>
      <c r="F45" s="96">
        <f>F8</f>
        <v>21</v>
      </c>
    </row>
    <row r="46" spans="2:6" ht="120.75">
      <c r="B46" s="96" t="s">
        <v>176</v>
      </c>
      <c r="C46" s="96">
        <f>C7</f>
        <v>12</v>
      </c>
      <c r="D46" s="96" t="str">
        <f>D7</f>
        <v>Octon Mk.Ⅲ</v>
      </c>
      <c r="E46" s="96">
        <v>25.6</v>
      </c>
      <c r="F46" s="96">
        <f>R7</f>
        <v>23.3</v>
      </c>
    </row>
    <row r="47" spans="2:6" ht="86.25">
      <c r="B47" s="96" t="s">
        <v>177</v>
      </c>
      <c r="C47" s="96">
        <f>C3</f>
        <v>31</v>
      </c>
      <c r="D47" s="96" t="str">
        <f>D3</f>
        <v>レムレース</v>
      </c>
      <c r="E47" s="96">
        <v>28.38</v>
      </c>
      <c r="F47" s="99">
        <f>R3</f>
        <v>28.7</v>
      </c>
    </row>
    <row r="48" spans="2:6" ht="138">
      <c r="B48" s="96" t="s">
        <v>178</v>
      </c>
      <c r="C48" s="96">
        <f>C10</f>
        <v>52</v>
      </c>
      <c r="D48" s="96" t="str">
        <f>D10</f>
        <v>Ｑｕｉｃｋ　Ｄｒａｗ</v>
      </c>
      <c r="E48" s="96">
        <v>29.22</v>
      </c>
      <c r="F48">
        <f>R10</f>
        <v>29.9</v>
      </c>
    </row>
    <row r="49" spans="2:5" ht="86.25">
      <c r="B49" s="96" t="s">
        <v>179</v>
      </c>
      <c r="C49" s="96"/>
      <c r="D49" t="s">
        <v>162</v>
      </c>
      <c r="E49" s="96" t="s">
        <v>184</v>
      </c>
    </row>
    <row r="50" spans="2:18" ht="69">
      <c r="B50" s="96" t="s">
        <v>182</v>
      </c>
      <c r="C50" s="96"/>
      <c r="D50" s="96" t="s">
        <v>180</v>
      </c>
      <c r="E50" s="96" t="s">
        <v>181</v>
      </c>
      <c r="R50" t="s">
        <v>162</v>
      </c>
    </row>
    <row r="51" spans="2:5" ht="51.75">
      <c r="B51" s="96" t="s">
        <v>183</v>
      </c>
      <c r="C51" s="96"/>
      <c r="D51" t="s">
        <v>164</v>
      </c>
      <c r="E51" s="98" t="s">
        <v>185</v>
      </c>
    </row>
    <row r="52" spans="2:5" ht="51.75">
      <c r="B52" s="96" t="s">
        <v>183</v>
      </c>
      <c r="C52" s="96"/>
      <c r="D52" t="s">
        <v>163</v>
      </c>
      <c r="E52" s="97" t="s">
        <v>186</v>
      </c>
    </row>
  </sheetData>
  <sheetProtection/>
  <dataValidations count="3">
    <dataValidation type="whole" allowBlank="1" showInputMessage="1" showErrorMessage="1" promptTitle="０－３" prompt="勝利　３　引分１　負け・棄権０" sqref="U14:W16 U18:X20 V2:Y4 U6:U8 W6:Y8 X10:Y12 U10:V12 Y14:Y16">
      <formula1>0</formula1>
      <formula2>3</formula2>
    </dataValidation>
    <dataValidation type="whole" allowBlank="1" showInputMessage="1" showErrorMessage="1" sqref="P2:P4 P6:P8 P10:P12 P14:P16 P18:P20">
      <formula1>0</formula1>
      <formula2>32</formula2>
    </dataValidation>
    <dataValidation type="whole" allowBlank="1" showInputMessage="1" showErrorMessage="1" promptTitle="デモ" prompt="1,or0" sqref="I2:N4 I14:N16 I10:N12 I6:N8 I18:N20">
      <formula1>0</formula1>
      <formula2>1</formula2>
    </dataValidation>
  </dataValidations>
  <printOptions/>
  <pageMargins left="0.1968503937007874" right="0.11811023622047245" top="0.5118110236220472" bottom="0.7480314960629921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2">
      <selection activeCell="J9" sqref="J9"/>
    </sheetView>
  </sheetViews>
  <sheetFormatPr defaultColWidth="9.140625" defaultRowHeight="15"/>
  <cols>
    <col min="1" max="1" width="2.8515625" style="0" customWidth="1"/>
    <col min="2" max="2" width="1.28515625" style="0" customWidth="1"/>
    <col min="3" max="6" width="18.57421875" style="0" customWidth="1"/>
    <col min="7" max="7" width="8.8515625" style="0" customWidth="1"/>
    <col min="8" max="8" width="1.28515625" style="0" customWidth="1"/>
    <col min="9" max="9" width="8.28125" style="0" customWidth="1"/>
    <col min="10" max="10" width="15.00390625" style="0" customWidth="1"/>
    <col min="11" max="12" width="10.00390625" style="0" customWidth="1"/>
  </cols>
  <sheetData>
    <row r="2" spans="2:8" ht="9" customHeight="1">
      <c r="B2" s="2"/>
      <c r="C2" s="2"/>
      <c r="D2" s="2"/>
      <c r="E2" s="2"/>
      <c r="F2" s="2"/>
      <c r="G2" s="2"/>
      <c r="H2" s="2"/>
    </row>
    <row r="3" spans="2:8" ht="24" customHeight="1">
      <c r="B3" s="2"/>
      <c r="H3" s="2"/>
    </row>
    <row r="4" spans="2:8" ht="28.5">
      <c r="B4" s="2"/>
      <c r="C4" s="52" t="s">
        <v>150</v>
      </c>
      <c r="D4" s="53"/>
      <c r="E4" s="53"/>
      <c r="F4" s="53"/>
      <c r="G4" s="53"/>
      <c r="H4" s="2"/>
    </row>
    <row r="5" spans="2:8" ht="28.5">
      <c r="B5" s="2"/>
      <c r="C5" s="52" t="s">
        <v>106</v>
      </c>
      <c r="D5" s="53"/>
      <c r="E5" s="53"/>
      <c r="F5" s="53"/>
      <c r="G5" s="53"/>
      <c r="H5" s="2"/>
    </row>
    <row r="6" spans="2:8" ht="24.75" customHeight="1">
      <c r="B6" s="2"/>
      <c r="C6" s="53"/>
      <c r="D6" s="53"/>
      <c r="E6" s="53"/>
      <c r="F6" s="53"/>
      <c r="G6" s="53"/>
      <c r="H6" s="2"/>
    </row>
    <row r="7" spans="2:8" ht="34.5" customHeight="1">
      <c r="B7" s="2"/>
      <c r="C7" s="54" t="s">
        <v>107</v>
      </c>
      <c r="D7" s="55"/>
      <c r="E7" s="54" t="s">
        <v>108</v>
      </c>
      <c r="F7" s="56"/>
      <c r="G7" s="57"/>
      <c r="H7" s="2"/>
    </row>
    <row r="8" spans="2:8" ht="48" customHeight="1">
      <c r="B8" s="2"/>
      <c r="C8" s="54" t="s">
        <v>12</v>
      </c>
      <c r="D8" s="89"/>
      <c r="E8" s="90"/>
      <c r="F8" s="54" t="s">
        <v>109</v>
      </c>
      <c r="G8" s="58" t="s">
        <v>110</v>
      </c>
      <c r="H8" s="2"/>
    </row>
    <row r="9" spans="2:8" ht="39.75" customHeight="1">
      <c r="B9" s="2"/>
      <c r="C9" s="54" t="s">
        <v>111</v>
      </c>
      <c r="D9" s="89"/>
      <c r="E9" s="91"/>
      <c r="F9" s="90"/>
      <c r="G9" s="59"/>
      <c r="H9" s="2"/>
    </row>
    <row r="10" spans="2:8" ht="28.5">
      <c r="B10" s="2"/>
      <c r="C10" s="60" t="s">
        <v>112</v>
      </c>
      <c r="D10" s="61"/>
      <c r="E10" s="60" t="s">
        <v>113</v>
      </c>
      <c r="F10" s="61" t="s">
        <v>114</v>
      </c>
      <c r="G10" s="57"/>
      <c r="H10" s="2"/>
    </row>
    <row r="11" spans="2:8" ht="28.5">
      <c r="B11" s="2"/>
      <c r="C11" s="60" t="s">
        <v>115</v>
      </c>
      <c r="D11" s="61" t="s">
        <v>114</v>
      </c>
      <c r="E11" s="60" t="s">
        <v>116</v>
      </c>
      <c r="F11" s="61" t="s">
        <v>117</v>
      </c>
      <c r="G11" s="57"/>
      <c r="H11" s="2"/>
    </row>
    <row r="12" spans="2:8" ht="28.5">
      <c r="B12" s="2"/>
      <c r="C12" s="60" t="s">
        <v>118</v>
      </c>
      <c r="D12" s="61" t="s">
        <v>114</v>
      </c>
      <c r="E12" s="60" t="s">
        <v>119</v>
      </c>
      <c r="F12" s="62"/>
      <c r="G12" s="57"/>
      <c r="H12" s="2"/>
    </row>
    <row r="13" spans="2:8" ht="28.5">
      <c r="B13" s="2"/>
      <c r="C13" s="60" t="s">
        <v>120</v>
      </c>
      <c r="D13" s="63" t="s">
        <v>121</v>
      </c>
      <c r="E13" s="60" t="s">
        <v>122</v>
      </c>
      <c r="F13" s="61" t="s">
        <v>123</v>
      </c>
      <c r="G13" s="57"/>
      <c r="H13" s="2"/>
    </row>
    <row r="14" spans="2:8" ht="28.5">
      <c r="B14" s="2"/>
      <c r="C14" s="60" t="s">
        <v>124</v>
      </c>
      <c r="D14" s="64" t="s">
        <v>125</v>
      </c>
      <c r="E14" s="65" t="s">
        <v>126</v>
      </c>
      <c r="F14" s="66" t="s">
        <v>127</v>
      </c>
      <c r="G14" s="57"/>
      <c r="H14" s="2"/>
    </row>
    <row r="15" spans="2:8" ht="28.5">
      <c r="B15" s="2"/>
      <c r="C15" s="60" t="s">
        <v>128</v>
      </c>
      <c r="D15" s="92" t="s">
        <v>129</v>
      </c>
      <c r="E15" s="93"/>
      <c r="F15" s="94"/>
      <c r="G15" s="57"/>
      <c r="H15" s="2"/>
    </row>
    <row r="16" spans="2:8" ht="28.5">
      <c r="B16" s="2"/>
      <c r="C16" s="67" t="s">
        <v>130</v>
      </c>
      <c r="D16" s="59"/>
      <c r="E16" s="57"/>
      <c r="F16" s="57"/>
      <c r="G16" s="57"/>
      <c r="H16" s="2"/>
    </row>
    <row r="17" spans="2:8" ht="28.5">
      <c r="B17" s="2"/>
      <c r="C17" s="68"/>
      <c r="D17" s="59"/>
      <c r="E17" s="57"/>
      <c r="F17" s="57"/>
      <c r="G17" s="57"/>
      <c r="H17" s="2"/>
    </row>
    <row r="18" spans="2:8" ht="24">
      <c r="B18" s="2"/>
      <c r="C18" s="69" t="s">
        <v>131</v>
      </c>
      <c r="D18" s="70"/>
      <c r="E18" s="71"/>
      <c r="F18" s="71"/>
      <c r="G18" s="71"/>
      <c r="H18" s="72"/>
    </row>
    <row r="19" spans="2:8" ht="24">
      <c r="B19" s="2"/>
      <c r="C19" s="54" t="s">
        <v>120</v>
      </c>
      <c r="D19" s="54" t="s">
        <v>132</v>
      </c>
      <c r="E19" s="54" t="s">
        <v>133</v>
      </c>
      <c r="F19" s="54" t="s">
        <v>134</v>
      </c>
      <c r="G19" s="70"/>
      <c r="H19" s="72"/>
    </row>
    <row r="20" spans="2:8" ht="24">
      <c r="B20" s="2"/>
      <c r="C20" s="70"/>
      <c r="D20" s="70"/>
      <c r="E20" s="71"/>
      <c r="F20" s="71"/>
      <c r="G20" s="71"/>
      <c r="H20" s="72"/>
    </row>
    <row r="21" spans="2:8" ht="24">
      <c r="B21" s="2"/>
      <c r="C21" s="69" t="s">
        <v>135</v>
      </c>
      <c r="D21" s="54"/>
      <c r="E21" s="71" t="s">
        <v>136</v>
      </c>
      <c r="F21" s="71"/>
      <c r="G21" s="71"/>
      <c r="H21" s="72"/>
    </row>
    <row r="22" spans="2:8" ht="24">
      <c r="B22" s="2"/>
      <c r="C22" s="52"/>
      <c r="D22" s="52"/>
      <c r="E22" s="52"/>
      <c r="F22" s="52"/>
      <c r="G22" s="52"/>
      <c r="H22" s="72"/>
    </row>
    <row r="23" spans="2:8" ht="24">
      <c r="B23" s="72" t="s">
        <v>137</v>
      </c>
      <c r="C23" s="52"/>
      <c r="D23" s="52"/>
      <c r="E23" s="52"/>
      <c r="F23" s="52"/>
      <c r="G23" s="52"/>
      <c r="H23" s="72"/>
    </row>
    <row r="24" spans="2:8" ht="24">
      <c r="B24" s="2"/>
      <c r="C24" s="52"/>
      <c r="D24" s="52"/>
      <c r="E24" s="73" t="s">
        <v>138</v>
      </c>
      <c r="F24" s="95">
        <v>41525</v>
      </c>
      <c r="G24" s="95"/>
      <c r="H24" s="74"/>
    </row>
    <row r="25" spans="2:8" ht="24">
      <c r="B25" s="2"/>
      <c r="C25" s="75" t="s">
        <v>139</v>
      </c>
      <c r="D25" s="76" t="s">
        <v>140</v>
      </c>
      <c r="E25" s="73"/>
      <c r="F25" s="77"/>
      <c r="G25" s="77"/>
      <c r="H25" s="78"/>
    </row>
    <row r="26" spans="2:8" ht="24.75" thickBot="1">
      <c r="B26" s="2"/>
      <c r="C26" s="79">
        <f>D7</f>
        <v>0</v>
      </c>
      <c r="D26" s="80" t="s">
        <v>141</v>
      </c>
      <c r="E26" s="52"/>
      <c r="F26" s="77"/>
      <c r="G26" s="77"/>
      <c r="H26" s="78"/>
    </row>
    <row r="27" spans="2:8" ht="24.75" thickTop="1">
      <c r="B27" s="2"/>
      <c r="C27" s="52"/>
      <c r="D27" s="73"/>
      <c r="E27" s="75" t="s">
        <v>142</v>
      </c>
      <c r="F27" s="75"/>
      <c r="G27" s="75"/>
      <c r="H27" s="72"/>
    </row>
    <row r="28" spans="2:8" ht="24">
      <c r="B28" s="2"/>
      <c r="C28" s="52"/>
      <c r="D28" s="52"/>
      <c r="E28" s="75" t="s">
        <v>143</v>
      </c>
      <c r="F28" s="75"/>
      <c r="G28" s="75"/>
      <c r="H28" s="72"/>
    </row>
    <row r="29" spans="2:8" ht="24">
      <c r="B29" s="2"/>
      <c r="C29" s="52"/>
      <c r="D29" s="52"/>
      <c r="E29" s="75"/>
      <c r="F29" s="75"/>
      <c r="G29" s="75"/>
      <c r="H29" s="72"/>
    </row>
    <row r="30" spans="2:8" ht="24">
      <c r="B30" s="2"/>
      <c r="C30" s="52"/>
      <c r="D30" s="52"/>
      <c r="E30" s="81"/>
      <c r="F30" s="81" t="s">
        <v>144</v>
      </c>
      <c r="G30" s="75"/>
      <c r="H30" s="72"/>
    </row>
    <row r="31" spans="2:8" ht="24">
      <c r="B31" s="2"/>
      <c r="C31" s="52"/>
      <c r="D31" s="82"/>
      <c r="E31" s="81" t="s">
        <v>145</v>
      </c>
      <c r="F31" s="81" t="s">
        <v>146</v>
      </c>
      <c r="G31" s="81" t="s">
        <v>147</v>
      </c>
      <c r="H31" s="72"/>
    </row>
    <row r="32" spans="2:8" ht="6.75" customHeight="1">
      <c r="B32" s="2"/>
      <c r="C32" s="83"/>
      <c r="D32" s="83"/>
      <c r="E32" s="83"/>
      <c r="F32" s="83"/>
      <c r="G32" s="83"/>
      <c r="H32" s="2"/>
    </row>
    <row r="33" spans="3:7" ht="17.25">
      <c r="C33" s="75"/>
      <c r="D33" s="75"/>
      <c r="E33" s="75"/>
      <c r="F33" s="75"/>
      <c r="G33" s="75"/>
    </row>
  </sheetData>
  <sheetProtection/>
  <mergeCells count="4">
    <mergeCell ref="D8:E8"/>
    <mergeCell ref="D9:F9"/>
    <mergeCell ref="D15:F15"/>
    <mergeCell ref="F24:G24"/>
  </mergeCells>
  <printOptions/>
  <pageMargins left="0.9" right="0.35" top="0.59" bottom="0.71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136" zoomScaleNormal="136" zoomScalePageLayoutView="0" workbookViewId="0" topLeftCell="A53">
      <selection activeCell="C61" sqref="C61"/>
    </sheetView>
  </sheetViews>
  <sheetFormatPr defaultColWidth="9.140625" defaultRowHeight="15"/>
  <cols>
    <col min="1" max="2" width="4.00390625" style="0" customWidth="1"/>
    <col min="3" max="3" width="19.7109375" style="0" customWidth="1"/>
    <col min="4" max="4" width="3.00390625" style="0" customWidth="1"/>
    <col min="5" max="5" width="3.7109375" style="0" customWidth="1"/>
    <col min="6" max="6" width="19.57421875" style="0" customWidth="1"/>
    <col min="7" max="7" width="2.421875" style="0" customWidth="1"/>
    <col min="8" max="8" width="3.140625" style="0" customWidth="1"/>
    <col min="9" max="9" width="19.00390625" style="0" customWidth="1"/>
    <col min="10" max="10" width="2.421875" style="0" customWidth="1"/>
    <col min="11" max="11" width="3.57421875" style="0" customWidth="1"/>
    <col min="12" max="12" width="12.57421875" style="0" customWidth="1"/>
    <col min="13" max="13" width="3.28125" style="0" customWidth="1"/>
    <col min="14" max="14" width="3.00390625" style="0" customWidth="1"/>
    <col min="15" max="15" width="11.57421875" style="0" customWidth="1"/>
    <col min="16" max="16" width="2.8515625" style="0" customWidth="1"/>
  </cols>
  <sheetData>
    <row r="1" spans="3:4" ht="12" customHeight="1">
      <c r="C1" t="s">
        <v>41</v>
      </c>
      <c r="D1" t="s">
        <v>60</v>
      </c>
    </row>
    <row r="2" spans="1:12" ht="12" customHeight="1">
      <c r="A2">
        <v>1</v>
      </c>
      <c r="B2" t="s">
        <v>25</v>
      </c>
      <c r="C2" s="6" t="s">
        <v>45</v>
      </c>
      <c r="D2" s="6">
        <v>6</v>
      </c>
      <c r="E2" t="s">
        <v>42</v>
      </c>
      <c r="G2" t="s">
        <v>60</v>
      </c>
      <c r="I2" t="s">
        <v>105</v>
      </c>
      <c r="L2" t="s">
        <v>104</v>
      </c>
    </row>
    <row r="3" spans="3:8" ht="12" customHeight="1">
      <c r="C3" s="7"/>
      <c r="D3" s="7"/>
      <c r="E3" t="s">
        <v>59</v>
      </c>
      <c r="F3" s="5" t="str">
        <f>IF(D2=D4,0,IF((D2-D4)&gt;0,C2,C4))</f>
        <v>a</v>
      </c>
      <c r="G3" s="8">
        <v>0</v>
      </c>
      <c r="H3" t="s">
        <v>42</v>
      </c>
    </row>
    <row r="4" spans="1:10" ht="12" customHeight="1">
      <c r="A4">
        <v>2</v>
      </c>
      <c r="B4" t="s">
        <v>26</v>
      </c>
      <c r="C4" s="6" t="s">
        <v>46</v>
      </c>
      <c r="D4" s="6">
        <v>4</v>
      </c>
      <c r="E4" t="s">
        <v>43</v>
      </c>
      <c r="H4" t="s">
        <v>44</v>
      </c>
      <c r="J4" t="s">
        <v>60</v>
      </c>
    </row>
    <row r="5" spans="3:11" ht="12" customHeight="1">
      <c r="C5" s="7"/>
      <c r="D5" s="7"/>
      <c r="H5" t="s">
        <v>59</v>
      </c>
      <c r="I5" s="2" t="str">
        <f>IF(G3=G7,0,IF((G3-G7)&gt;0,F3,F7))</f>
        <v>d</v>
      </c>
      <c r="J5" s="6">
        <v>3</v>
      </c>
      <c r="K5" t="s">
        <v>42</v>
      </c>
    </row>
    <row r="6" spans="1:11" ht="12" customHeight="1">
      <c r="A6">
        <v>3</v>
      </c>
      <c r="B6" t="s">
        <v>27</v>
      </c>
      <c r="C6" s="6" t="s">
        <v>47</v>
      </c>
      <c r="D6" s="6">
        <v>5</v>
      </c>
      <c r="E6" t="s">
        <v>42</v>
      </c>
      <c r="H6" t="s">
        <v>44</v>
      </c>
      <c r="K6" t="s">
        <v>44</v>
      </c>
    </row>
    <row r="7" spans="3:11" ht="12" customHeight="1">
      <c r="C7" s="7"/>
      <c r="D7" s="7"/>
      <c r="E7" t="s">
        <v>59</v>
      </c>
      <c r="F7" s="5" t="str">
        <f>IF(D6=D8,0,IF((D6-D8)&gt;0,C6,C8))</f>
        <v>d</v>
      </c>
      <c r="G7" s="8">
        <v>5</v>
      </c>
      <c r="H7" t="s">
        <v>43</v>
      </c>
      <c r="K7" t="s">
        <v>44</v>
      </c>
    </row>
    <row r="8" spans="1:11" ht="12" customHeight="1">
      <c r="A8">
        <v>4</v>
      </c>
      <c r="B8" t="s">
        <v>28</v>
      </c>
      <c r="C8" s="6" t="s">
        <v>48</v>
      </c>
      <c r="D8" s="6">
        <v>6</v>
      </c>
      <c r="E8" t="s">
        <v>43</v>
      </c>
      <c r="K8" t="s">
        <v>44</v>
      </c>
    </row>
    <row r="9" spans="3:14" ht="12" customHeight="1">
      <c r="C9" s="7"/>
      <c r="D9" s="7"/>
      <c r="K9" t="s">
        <v>59</v>
      </c>
      <c r="L9" s="5" t="str">
        <f>IF(J5=J13,0,IF((J5-J13)&gt;0,I5,I13))</f>
        <v>d</v>
      </c>
      <c r="M9" s="8">
        <v>6</v>
      </c>
      <c r="N9" t="s">
        <v>42</v>
      </c>
    </row>
    <row r="10" spans="1:14" ht="12" customHeight="1">
      <c r="A10">
        <v>5</v>
      </c>
      <c r="B10" t="s">
        <v>29</v>
      </c>
      <c r="C10" s="6" t="s">
        <v>49</v>
      </c>
      <c r="D10" s="6">
        <v>3</v>
      </c>
      <c r="E10" t="s">
        <v>42</v>
      </c>
      <c r="K10" t="s">
        <v>44</v>
      </c>
      <c r="N10" t="s">
        <v>44</v>
      </c>
    </row>
    <row r="11" spans="3:14" ht="12" customHeight="1">
      <c r="C11" s="7"/>
      <c r="D11" s="7"/>
      <c r="E11" t="s">
        <v>59</v>
      </c>
      <c r="F11" s="5" t="str">
        <f>IF(D10=D12,0,IF((D10-D12)&gt;0,C10,C12))</f>
        <v>f</v>
      </c>
      <c r="G11" s="8">
        <v>0</v>
      </c>
      <c r="H11" t="s">
        <v>42</v>
      </c>
      <c r="K11" t="s">
        <v>44</v>
      </c>
      <c r="N11" t="s">
        <v>44</v>
      </c>
    </row>
    <row r="12" spans="1:14" ht="12" customHeight="1">
      <c r="A12">
        <v>6</v>
      </c>
      <c r="B12" t="s">
        <v>30</v>
      </c>
      <c r="C12" s="6" t="s">
        <v>50</v>
      </c>
      <c r="D12" s="6">
        <v>6</v>
      </c>
      <c r="E12" t="s">
        <v>43</v>
      </c>
      <c r="H12" t="s">
        <v>44</v>
      </c>
      <c r="K12" t="s">
        <v>44</v>
      </c>
      <c r="N12" t="s">
        <v>44</v>
      </c>
    </row>
    <row r="13" spans="3:14" ht="12" customHeight="1">
      <c r="C13" s="7"/>
      <c r="D13" s="7"/>
      <c r="H13" t="s">
        <v>59</v>
      </c>
      <c r="I13" s="2" t="str">
        <f>IF(G11=G15,0,IF((G11-G15)&gt;0,F11,F15))</f>
        <v>h</v>
      </c>
      <c r="J13" s="6">
        <v>0</v>
      </c>
      <c r="K13" t="s">
        <v>43</v>
      </c>
      <c r="N13" t="s">
        <v>44</v>
      </c>
    </row>
    <row r="14" spans="1:14" ht="12" customHeight="1">
      <c r="A14">
        <v>7</v>
      </c>
      <c r="B14" t="s">
        <v>31</v>
      </c>
      <c r="C14" s="6" t="s">
        <v>51</v>
      </c>
      <c r="D14" s="6">
        <v>3</v>
      </c>
      <c r="E14" t="s">
        <v>42</v>
      </c>
      <c r="H14" t="s">
        <v>44</v>
      </c>
      <c r="N14" t="s">
        <v>44</v>
      </c>
    </row>
    <row r="15" spans="3:14" ht="12" customHeight="1">
      <c r="C15" s="7"/>
      <c r="D15" s="7"/>
      <c r="E15" t="s">
        <v>59</v>
      </c>
      <c r="F15" s="5" t="str">
        <f>IF(D14=D16,0,IF((D14-D16)&gt;0,C14,C16))</f>
        <v>h</v>
      </c>
      <c r="G15" s="8">
        <v>6</v>
      </c>
      <c r="H15" t="s">
        <v>43</v>
      </c>
      <c r="N15" t="s">
        <v>44</v>
      </c>
    </row>
    <row r="16" spans="1:15" ht="12" customHeight="1">
      <c r="A16">
        <v>8</v>
      </c>
      <c r="B16" t="s">
        <v>32</v>
      </c>
      <c r="C16" s="6" t="s">
        <v>52</v>
      </c>
      <c r="D16" s="6">
        <v>6</v>
      </c>
      <c r="E16" t="s">
        <v>43</v>
      </c>
      <c r="N16" t="s">
        <v>44</v>
      </c>
      <c r="O16" t="s">
        <v>152</v>
      </c>
    </row>
    <row r="17" spans="3:15" ht="12" customHeight="1">
      <c r="C17" s="7"/>
      <c r="D17" s="7"/>
      <c r="N17" t="s">
        <v>59</v>
      </c>
      <c r="O17" s="5">
        <f>IF(M9=M25,0,IF((M9-M25)&gt;0,L9,L25))</f>
        <v>0</v>
      </c>
    </row>
    <row r="18" spans="1:14" ht="12" customHeight="1">
      <c r="A18">
        <v>9</v>
      </c>
      <c r="B18" t="s">
        <v>33</v>
      </c>
      <c r="C18" s="6" t="s">
        <v>53</v>
      </c>
      <c r="D18" s="6">
        <v>3</v>
      </c>
      <c r="E18" t="s">
        <v>42</v>
      </c>
      <c r="N18" t="s">
        <v>44</v>
      </c>
    </row>
    <row r="19" spans="3:14" ht="12" customHeight="1">
      <c r="C19" s="7"/>
      <c r="D19" s="7"/>
      <c r="E19" t="s">
        <v>59</v>
      </c>
      <c r="F19" s="5" t="str">
        <f>IF(D18=D20,0,IF((D18-D20)&gt;0,C18,C20))</f>
        <v>j</v>
      </c>
      <c r="G19" s="8">
        <v>6</v>
      </c>
      <c r="H19" t="s">
        <v>42</v>
      </c>
      <c r="N19" t="s">
        <v>44</v>
      </c>
    </row>
    <row r="20" spans="1:14" ht="12" customHeight="1">
      <c r="A20">
        <v>10</v>
      </c>
      <c r="B20" t="s">
        <v>34</v>
      </c>
      <c r="C20" s="6" t="s">
        <v>54</v>
      </c>
      <c r="D20" s="6">
        <v>6</v>
      </c>
      <c r="E20" t="s">
        <v>43</v>
      </c>
      <c r="H20" t="s">
        <v>44</v>
      </c>
      <c r="N20" t="s">
        <v>44</v>
      </c>
    </row>
    <row r="21" spans="3:14" ht="12" customHeight="1">
      <c r="C21" s="7"/>
      <c r="D21" s="7"/>
      <c r="H21" t="s">
        <v>59</v>
      </c>
      <c r="I21" s="2" t="str">
        <f>IF(G19=G23,0,IF((G19-G23)&gt;0,F19,F23))</f>
        <v>j</v>
      </c>
      <c r="J21" s="6">
        <v>6</v>
      </c>
      <c r="K21" t="s">
        <v>42</v>
      </c>
      <c r="N21" t="s">
        <v>44</v>
      </c>
    </row>
    <row r="22" spans="1:14" ht="12" customHeight="1">
      <c r="A22">
        <v>11</v>
      </c>
      <c r="B22" t="s">
        <v>35</v>
      </c>
      <c r="C22" s="6" t="s">
        <v>55</v>
      </c>
      <c r="D22" s="6">
        <v>4</v>
      </c>
      <c r="E22" t="s">
        <v>42</v>
      </c>
      <c r="H22" t="s">
        <v>44</v>
      </c>
      <c r="K22" t="s">
        <v>44</v>
      </c>
      <c r="N22" t="s">
        <v>44</v>
      </c>
    </row>
    <row r="23" spans="3:14" ht="12" customHeight="1">
      <c r="C23" s="7"/>
      <c r="D23" s="7"/>
      <c r="E23" t="s">
        <v>59</v>
      </c>
      <c r="F23" s="5" t="str">
        <f>IF(D22=D24,0,IF((D22-D24)&gt;0,C22,C24))</f>
        <v>l</v>
      </c>
      <c r="G23" s="8">
        <v>0</v>
      </c>
      <c r="H23" t="s">
        <v>43</v>
      </c>
      <c r="K23" t="s">
        <v>44</v>
      </c>
      <c r="N23" t="s">
        <v>44</v>
      </c>
    </row>
    <row r="24" spans="1:14" ht="12" customHeight="1">
      <c r="A24">
        <v>12</v>
      </c>
      <c r="B24" t="s">
        <v>36</v>
      </c>
      <c r="C24" s="6" t="s">
        <v>56</v>
      </c>
      <c r="D24" s="6">
        <v>6</v>
      </c>
      <c r="E24" t="s">
        <v>43</v>
      </c>
      <c r="K24" t="s">
        <v>44</v>
      </c>
      <c r="N24" t="s">
        <v>44</v>
      </c>
    </row>
    <row r="25" spans="3:14" ht="12" customHeight="1">
      <c r="C25" s="7"/>
      <c r="D25" s="7"/>
      <c r="K25" t="s">
        <v>59</v>
      </c>
      <c r="L25" s="5" t="str">
        <f>IF(J21=J29,0,IF((J21-J29)&gt;0,I21,I29))</f>
        <v>j</v>
      </c>
      <c r="M25" s="8">
        <v>6</v>
      </c>
      <c r="N25" t="s">
        <v>43</v>
      </c>
    </row>
    <row r="26" spans="1:11" ht="12" customHeight="1">
      <c r="A26">
        <v>13</v>
      </c>
      <c r="B26" t="s">
        <v>37</v>
      </c>
      <c r="C26" s="6" t="str">
        <f>C10</f>
        <v>e</v>
      </c>
      <c r="D26" s="6">
        <v>3</v>
      </c>
      <c r="E26" t="s">
        <v>42</v>
      </c>
      <c r="K26" t="s">
        <v>44</v>
      </c>
    </row>
    <row r="27" spans="3:15" ht="12" customHeight="1">
      <c r="C27" s="7"/>
      <c r="D27" s="7"/>
      <c r="E27" t="s">
        <v>59</v>
      </c>
      <c r="F27" s="5" t="str">
        <f>IF(D26=D28,0,IF((D26-D28)&gt;0,C26,C28))</f>
        <v>n</v>
      </c>
      <c r="G27" s="8">
        <v>0</v>
      </c>
      <c r="K27" t="s">
        <v>44</v>
      </c>
      <c r="O27" t="s">
        <v>153</v>
      </c>
    </row>
    <row r="28" spans="1:15" ht="12" customHeight="1">
      <c r="A28">
        <v>14</v>
      </c>
      <c r="B28" t="s">
        <v>38</v>
      </c>
      <c r="C28" s="6" t="s">
        <v>57</v>
      </c>
      <c r="D28" s="6">
        <v>4</v>
      </c>
      <c r="E28" t="s">
        <v>43</v>
      </c>
      <c r="K28" t="s">
        <v>44</v>
      </c>
      <c r="O28" s="5">
        <f>IF(M20=M36,0,IF((M20-M36)&gt;0,L20,L36))</f>
        <v>0</v>
      </c>
    </row>
    <row r="29" spans="3:11" ht="12" customHeight="1">
      <c r="C29" s="7"/>
      <c r="D29" s="7"/>
      <c r="I29" s="2" t="str">
        <f>IF(G27=G31,0,IF((G27-G31)&gt;0,F27,F31))</f>
        <v>g</v>
      </c>
      <c r="J29" s="6">
        <v>4</v>
      </c>
      <c r="K29" t="s">
        <v>43</v>
      </c>
    </row>
    <row r="30" spans="1:12" ht="12" customHeight="1">
      <c r="A30">
        <v>15</v>
      </c>
      <c r="B30" t="s">
        <v>39</v>
      </c>
      <c r="C30" s="6" t="str">
        <f>C14</f>
        <v>g</v>
      </c>
      <c r="D30" s="6">
        <v>6</v>
      </c>
      <c r="E30" t="s">
        <v>42</v>
      </c>
      <c r="L30" s="51" t="s">
        <v>103</v>
      </c>
    </row>
    <row r="31" spans="3:15" ht="12" customHeight="1">
      <c r="C31" s="7"/>
      <c r="D31" s="7"/>
      <c r="E31" t="s">
        <v>59</v>
      </c>
      <c r="F31" s="5" t="str">
        <f>IF(D30=D32,0,IF((D30-D32)&gt;0,C30,C32))</f>
        <v>g</v>
      </c>
      <c r="G31" s="8">
        <v>6</v>
      </c>
      <c r="I31" s="51"/>
      <c r="L31" s="86" t="str">
        <f>IF(J5=J13,0,IF((J5-J13)&gt;0,I13,I5))</f>
        <v>h</v>
      </c>
      <c r="M31" s="87">
        <v>0</v>
      </c>
      <c r="N31" t="s">
        <v>42</v>
      </c>
      <c r="O31" t="s">
        <v>155</v>
      </c>
    </row>
    <row r="32" spans="1:15" ht="12" customHeight="1">
      <c r="A32">
        <v>16</v>
      </c>
      <c r="B32" t="s">
        <v>40</v>
      </c>
      <c r="C32" s="6" t="s">
        <v>58</v>
      </c>
      <c r="D32" s="6">
        <v>4</v>
      </c>
      <c r="E32" t="s">
        <v>43</v>
      </c>
      <c r="N32" t="s">
        <v>59</v>
      </c>
      <c r="O32" s="5" t="str">
        <f>IF(M31=M33,0,IF((M31-M33)&gt;0,L31,L33))</f>
        <v>g</v>
      </c>
    </row>
    <row r="33" spans="12:14" ht="12" customHeight="1">
      <c r="L33" s="86" t="str">
        <f>IF(J21=J29,0,IF((J21-J29)&gt;0,I29,I21))</f>
        <v>g</v>
      </c>
      <c r="M33" s="87">
        <v>6</v>
      </c>
      <c r="N33" t="s">
        <v>43</v>
      </c>
    </row>
    <row r="34" ht="12" customHeight="1"/>
    <row r="35" ht="12" customHeight="1"/>
    <row r="36" spans="1:4" ht="12" customHeight="1">
      <c r="A36">
        <v>1</v>
      </c>
      <c r="C36" s="7" t="s">
        <v>151</v>
      </c>
      <c r="D36" s="7"/>
    </row>
    <row r="37" spans="6:8" ht="13.5">
      <c r="F37" s="2" t="str">
        <f>IF(G27=G31,0,IF((G27-G31)&gt;0,F31,F27))</f>
        <v>n</v>
      </c>
      <c r="G37" s="2">
        <v>4</v>
      </c>
      <c r="H37" t="s">
        <v>42</v>
      </c>
    </row>
    <row r="38" spans="3:12" ht="13.5">
      <c r="C38" s="86" t="str">
        <f>IF(D2=D4,0,IF((D2-D4)&gt;0,C4,C2))</f>
        <v>b</v>
      </c>
      <c r="D38" s="86">
        <v>4</v>
      </c>
      <c r="H38" t="s">
        <v>59</v>
      </c>
      <c r="I38" s="86">
        <f>IF(G37=G39,0,IF((G37-G39)&gt;0,F37,F39))</f>
        <v>0</v>
      </c>
      <c r="J38" s="87">
        <v>4</v>
      </c>
      <c r="K38" t="s">
        <v>42</v>
      </c>
      <c r="L38" s="51" t="s">
        <v>103</v>
      </c>
    </row>
    <row r="39" spans="6:11" ht="13.5">
      <c r="F39" s="5">
        <f>IF(D38=D40,0,IF((D38-D40)&gt;0,C38,C40))</f>
        <v>0</v>
      </c>
      <c r="G39" s="8">
        <v>4</v>
      </c>
      <c r="H39" t="s">
        <v>43</v>
      </c>
      <c r="K39" t="s">
        <v>44</v>
      </c>
    </row>
    <row r="40" spans="3:14" ht="13.5">
      <c r="C40" s="86" t="str">
        <f>IF(D6=D8,0,IF((D6-D8)&gt;0,C8,C6))</f>
        <v>c</v>
      </c>
      <c r="D40" s="86">
        <v>4</v>
      </c>
      <c r="K40" t="s">
        <v>59</v>
      </c>
      <c r="L40" s="2">
        <f>IF(J38=J42,0,IF((J38-J42)&gt;0,I38,I42))</f>
        <v>0</v>
      </c>
      <c r="M40" s="6">
        <v>4</v>
      </c>
      <c r="N40" t="s">
        <v>42</v>
      </c>
    </row>
    <row r="41" spans="6:14" ht="13.5">
      <c r="F41" s="2">
        <f>IF(D39=D43,0,IF((D39-D43)&gt;0,C43,C39))</f>
        <v>0</v>
      </c>
      <c r="G41" s="6">
        <v>6</v>
      </c>
      <c r="H41" t="s">
        <v>42</v>
      </c>
      <c r="K41" t="s">
        <v>44</v>
      </c>
      <c r="N41" t="s">
        <v>44</v>
      </c>
    </row>
    <row r="42" spans="3:15" ht="13.5">
      <c r="C42" s="86" t="str">
        <f>IF(D10=D12,0,IF((D10-D12)&gt;0,C12,C10))</f>
        <v>e</v>
      </c>
      <c r="D42" s="86">
        <v>4</v>
      </c>
      <c r="H42" t="s">
        <v>59</v>
      </c>
      <c r="I42" s="86">
        <f>IF(G41=G43,0,IF((G41-G43)&gt;0,F41,F43))</f>
        <v>0</v>
      </c>
      <c r="J42" s="87">
        <v>4</v>
      </c>
      <c r="K42" t="s">
        <v>43</v>
      </c>
      <c r="N42" t="s">
        <v>44</v>
      </c>
      <c r="O42" t="s">
        <v>154</v>
      </c>
    </row>
    <row r="43" spans="6:14" ht="13.5">
      <c r="F43" s="5">
        <f>IF(D42=D44,0,IF((D42-D44)&gt;0,C42,C44))</f>
        <v>0</v>
      </c>
      <c r="G43" s="8">
        <v>4</v>
      </c>
      <c r="H43" t="s">
        <v>43</v>
      </c>
      <c r="N43" t="s">
        <v>44</v>
      </c>
    </row>
    <row r="44" spans="3:16" ht="13.5">
      <c r="C44" s="86" t="str">
        <f>IF(D14=D16,0,IF((D14-D16)&gt;0,C16,C14))</f>
        <v>g</v>
      </c>
      <c r="D44" s="86">
        <v>4</v>
      </c>
      <c r="N44" t="s">
        <v>59</v>
      </c>
      <c r="O44" s="5">
        <f>IF(M40=M48,0,IF((M40-M48)&gt;0,L40,L48))</f>
        <v>0</v>
      </c>
      <c r="P44" s="8">
        <v>4</v>
      </c>
    </row>
    <row r="45" spans="6:14" ht="13.5">
      <c r="F45" s="2">
        <f>IF(D43=D47,0,IF((D43-D47)&gt;0,C47,C43))</f>
        <v>0</v>
      </c>
      <c r="G45" s="6">
        <v>6</v>
      </c>
      <c r="H45" t="s">
        <v>42</v>
      </c>
      <c r="N45" t="s">
        <v>44</v>
      </c>
    </row>
    <row r="46" spans="3:14" ht="13.5">
      <c r="C46" s="86" t="str">
        <f>IF(D18=D20,0,IF((D18-D20)&gt;0,C20,C18))</f>
        <v>i</v>
      </c>
      <c r="D46" s="86">
        <v>4</v>
      </c>
      <c r="H46" t="s">
        <v>59</v>
      </c>
      <c r="I46" s="86">
        <f>IF(G45=G47,0,IF((G45-G47)&gt;0,F45,F47))</f>
        <v>0</v>
      </c>
      <c r="J46" s="87">
        <v>4</v>
      </c>
      <c r="K46" t="s">
        <v>42</v>
      </c>
      <c r="N46" t="s">
        <v>44</v>
      </c>
    </row>
    <row r="47" spans="6:14" ht="13.5">
      <c r="F47" s="5">
        <f>IF(D46=D48,0,IF((D46-D48)&gt;0,C46,C48))</f>
        <v>0</v>
      </c>
      <c r="G47" s="8">
        <v>4</v>
      </c>
      <c r="H47" t="s">
        <v>43</v>
      </c>
      <c r="K47" t="s">
        <v>44</v>
      </c>
      <c r="N47" t="s">
        <v>44</v>
      </c>
    </row>
    <row r="48" spans="3:14" ht="13.5">
      <c r="C48" s="86" t="str">
        <f>IF(D22=D24,0,IF((D22-D24)&gt;0,C24,C22))</f>
        <v>k</v>
      </c>
      <c r="D48" s="86">
        <v>4</v>
      </c>
      <c r="K48" t="s">
        <v>59</v>
      </c>
      <c r="L48" s="2">
        <f>IF(J46=J50,0,IF((J46-J50)&gt;0,I46,I50))</f>
        <v>0</v>
      </c>
      <c r="M48" s="6">
        <v>4</v>
      </c>
      <c r="N48" t="s">
        <v>43</v>
      </c>
    </row>
    <row r="49" spans="6:11" ht="13.5">
      <c r="F49" s="2">
        <f>IF(D47=D51,0,IF((D47-D51)&gt;0,C51,C47))</f>
        <v>0</v>
      </c>
      <c r="G49" s="6">
        <v>6</v>
      </c>
      <c r="H49" t="s">
        <v>42</v>
      </c>
      <c r="K49" t="s">
        <v>44</v>
      </c>
    </row>
    <row r="50" spans="3:11" ht="13.5">
      <c r="C50" s="86" t="str">
        <f>IF(D26=D28,0,IF((D26-D28)&gt;0,C28,C26))</f>
        <v>e</v>
      </c>
      <c r="D50" s="86">
        <v>4</v>
      </c>
      <c r="H50" t="s">
        <v>59</v>
      </c>
      <c r="I50" s="86">
        <f>IF(G49=G51,0,IF((G49-G51)&gt;0,F49,F51))</f>
        <v>0</v>
      </c>
      <c r="J50" s="87">
        <v>4</v>
      </c>
      <c r="K50" t="s">
        <v>43</v>
      </c>
    </row>
    <row r="51" spans="6:8" ht="13.5">
      <c r="F51" s="5">
        <f>IF(D50=D52,0,IF((D50-D52)&gt;0,C50,C52))</f>
        <v>0</v>
      </c>
      <c r="G51" s="8">
        <v>4</v>
      </c>
      <c r="H51" t="s">
        <v>43</v>
      </c>
    </row>
    <row r="52" spans="3:4" ht="13.5">
      <c r="C52" s="86" t="str">
        <f>IF(D30=D32,0,IF((D30-D32)&gt;0,C32,C30))</f>
        <v>p</v>
      </c>
      <c r="D52" s="86">
        <v>4</v>
      </c>
    </row>
    <row r="57" spans="5:15" ht="13.5">
      <c r="E57" t="s">
        <v>27</v>
      </c>
      <c r="G57" t="s">
        <v>28</v>
      </c>
      <c r="I57" t="s">
        <v>162</v>
      </c>
      <c r="J57" t="s">
        <v>30</v>
      </c>
      <c r="L57" t="s">
        <v>163</v>
      </c>
      <c r="M57" t="s">
        <v>31</v>
      </c>
      <c r="O57" t="s">
        <v>164</v>
      </c>
    </row>
    <row r="58" spans="1:17" ht="13.5">
      <c r="A58" t="s">
        <v>166</v>
      </c>
      <c r="B58" t="s">
        <v>27</v>
      </c>
      <c r="C58" t="s">
        <v>161</v>
      </c>
      <c r="D58">
        <v>5</v>
      </c>
      <c r="E58" s="1"/>
      <c r="F58" s="1"/>
      <c r="I58">
        <f>1-2</f>
        <v>-1</v>
      </c>
      <c r="L58">
        <f>6-1</f>
        <v>5</v>
      </c>
      <c r="O58">
        <f>3-0</f>
        <v>3</v>
      </c>
      <c r="Q58">
        <f>SUM(E58:O58)</f>
        <v>7</v>
      </c>
    </row>
    <row r="59" spans="1:17" ht="13.5">
      <c r="A59" t="s">
        <v>152</v>
      </c>
      <c r="B59" t="s">
        <v>28</v>
      </c>
      <c r="C59" t="s">
        <v>162</v>
      </c>
      <c r="D59">
        <v>6</v>
      </c>
      <c r="F59">
        <f>2-1</f>
        <v>1</v>
      </c>
      <c r="G59" s="1"/>
      <c r="H59" s="1"/>
      <c r="I59" s="1"/>
      <c r="L59">
        <f>0-2</f>
        <v>-2</v>
      </c>
      <c r="O59">
        <f>0-2</f>
        <v>-2</v>
      </c>
      <c r="Q59">
        <f>SUM(E59:O59)</f>
        <v>-3</v>
      </c>
    </row>
    <row r="60" spans="1:17" ht="13.5">
      <c r="A60" t="s">
        <v>155</v>
      </c>
      <c r="B60" t="s">
        <v>30</v>
      </c>
      <c r="C60" t="s">
        <v>163</v>
      </c>
      <c r="D60">
        <v>1</v>
      </c>
      <c r="F60">
        <f>3-1</f>
        <v>2</v>
      </c>
      <c r="I60">
        <f>1-6</f>
        <v>-5</v>
      </c>
      <c r="J60" s="1"/>
      <c r="K60" s="1"/>
      <c r="L60" s="1"/>
      <c r="O60">
        <f>3-0</f>
        <v>3</v>
      </c>
      <c r="Q60">
        <f>SUM(E60:O60)</f>
        <v>0</v>
      </c>
    </row>
    <row r="61" spans="1:17" ht="13.5">
      <c r="A61" t="s">
        <v>155</v>
      </c>
      <c r="B61" t="s">
        <v>31</v>
      </c>
      <c r="C61" t="s">
        <v>164</v>
      </c>
      <c r="D61">
        <v>4</v>
      </c>
      <c r="F61">
        <f>0-3</f>
        <v>-3</v>
      </c>
      <c r="I61">
        <f>2-0</f>
        <v>2</v>
      </c>
      <c r="L61">
        <f>0-3</f>
        <v>-3</v>
      </c>
      <c r="M61" s="1"/>
      <c r="N61" s="1"/>
      <c r="O61" s="1"/>
      <c r="Q61">
        <f>SUM(E61:O61)</f>
        <v>-4</v>
      </c>
    </row>
  </sheetData>
  <sheetProtection/>
  <dataValidations count="2">
    <dataValidation type="whole" allowBlank="1" showInputMessage="1" showErrorMessage="1" errorTitle="残ポイント" sqref="G3 J50 J46 J42 J38 G39 G43 G47 G51 M25 M9 G31 G27 G23 G19 G15 G11 G7 P44">
      <formula1>-2</formula1>
      <formula2>6</formula2>
    </dataValidation>
    <dataValidation type="whole" allowBlank="1" showInputMessage="1" showErrorMessage="1" promptTitle="ポイントは？" prompt="不戦敗はー２、棄権はー１　で入力&#10;" errorTitle="残ポイント" error="残りライフポイントを入力" sqref="D2 M31 M48 M40 D32 G45 G41 D4 M33 J29 J21 J13 J5 G49 D30 D28 D26 D24 D22 D20 D18 D16 D14 D12 D10 D8 D6">
      <formula1>-2</formula1>
      <formula2>6</formula2>
    </dataValidation>
  </dataValidation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</dc:creator>
  <cp:keywords/>
  <dc:description/>
  <cp:lastModifiedBy>uzi</cp:lastModifiedBy>
  <cp:lastPrinted>2013-09-07T22:15:11Z</cp:lastPrinted>
  <dcterms:created xsi:type="dcterms:W3CDTF">2013-05-10T22:07:59Z</dcterms:created>
  <dcterms:modified xsi:type="dcterms:W3CDTF">2013-11-25T12:23:05Z</dcterms:modified>
  <cp:category/>
  <cp:version/>
  <cp:contentType/>
  <cp:contentStatus/>
</cp:coreProperties>
</file>